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"/>
  <bookViews>
    <workbookView showSheetTabs="0" xWindow="165" yWindow="45" windowWidth="9735" windowHeight="11760" activeTab="0"/>
  </bookViews>
  <sheets>
    <sheet name="Bem-vindo!" sheetId="1" r:id="rId1"/>
    <sheet name="Folha1" sheetId="2" r:id="rId2"/>
    <sheet name="Folha2" sheetId="3" state="hidden" r:id="rId3"/>
    <sheet name="BasedeDados" sheetId="4" state="hidden" r:id="rId4"/>
    <sheet name="APIMNU" sheetId="5" state="hidden" r:id="rId5"/>
    <sheet name="Usuarios" sheetId="6" r:id="rId6"/>
    <sheet name="Acessos" sheetId="7" state="hidden" r:id="rId7"/>
  </sheets>
  <externalReferences>
    <externalReference r:id="rId10"/>
  </externalReferences>
  <definedNames/>
  <calcPr fullCalcOnLoad="1"/>
</workbook>
</file>

<file path=xl/comments5.xml><?xml version="1.0" encoding="utf-8"?>
<comments xmlns="http://schemas.openxmlformats.org/spreadsheetml/2006/main">
  <authors>
    <author>Ivan F Moala</author>
    <author>John Walkenbach</author>
  </authors>
  <commentList>
    <comment ref="A1" authorId="0">
      <text>
        <r>
          <rPr>
            <b/>
            <sz val="8"/>
            <rFont val="Tahoma"/>
            <family val="2"/>
          </rPr>
          <t>Ivan F Moala:</t>
        </r>
        <r>
          <rPr>
            <sz val="8"/>
            <rFont val="Tahoma"/>
            <family val="2"/>
          </rPr>
          <t xml:space="preserve">
Top level Menu count</t>
        </r>
      </text>
    </comment>
    <comment ref="B1" authorId="0">
      <text>
        <r>
          <rPr>
            <b/>
            <sz val="8"/>
            <rFont val="Tahoma"/>
            <family val="2"/>
          </rPr>
          <t>Ivan F Moala:</t>
        </r>
        <r>
          <rPr>
            <sz val="8"/>
            <rFont val="Tahoma"/>
            <family val="2"/>
          </rPr>
          <t xml:space="preserve">
SubMenus count</t>
        </r>
      </text>
    </comment>
    <comment ref="C1" authorId="0">
      <text>
        <r>
          <rPr>
            <b/>
            <sz val="8"/>
            <rFont val="Tahoma"/>
            <family val="2"/>
          </rPr>
          <t>Ivan F Moala:
Count of Macro names to run</t>
        </r>
        <r>
          <rPr>
            <sz val="8"/>
            <rFont val="Tahoma"/>
            <family val="2"/>
          </rPr>
          <t xml:space="preserve">
Sub Routine names here
NB: subs go into g_APIMacro()
Level 3 MUST NOT Have macro name</t>
        </r>
      </text>
    </comment>
    <comment ref="A2" authorId="1">
      <text>
        <r>
          <rPr>
            <sz val="10"/>
            <rFont val="Tahoma"/>
            <family val="2"/>
          </rPr>
          <t>Numbering of Menus
0 = Menu seperator, make sure NO Name or routine appear next to it.
1 = Top level menu
2 = Submenu items within the Top level menu = 1 (See Note 1)
3 = Start of Submenu within the drop down menu (See Note 1 &amp; 2)
4 = Submenus within 3
Note 1: If you have 1 then you MUST have Submenu drop list ie 2's
            similarily with 3 = Submenu within the Menu drop you MUST 
           have Submenus = 4
Note 2: 3 Menus CANNOT have a Routine name under Routine column!</t>
        </r>
      </text>
    </comment>
  </commentList>
</comments>
</file>

<file path=xl/sharedStrings.xml><?xml version="1.0" encoding="utf-8"?>
<sst xmlns="http://schemas.openxmlformats.org/spreadsheetml/2006/main" count="161" uniqueCount="128">
  <si>
    <t>Linhas</t>
  </si>
  <si>
    <t>OCR</t>
  </si>
  <si>
    <t>SECC</t>
  </si>
  <si>
    <t>Transformador</t>
  </si>
  <si>
    <t>Bateria de condensadores</t>
  </si>
  <si>
    <t>SE</t>
  </si>
  <si>
    <t>Preço linhas</t>
  </si>
  <si>
    <t>AA160</t>
  </si>
  <si>
    <t>AA90</t>
  </si>
  <si>
    <t>AA50</t>
  </si>
  <si>
    <t>LXHIOV 240</t>
  </si>
  <si>
    <t>LXHIOV 120</t>
  </si>
  <si>
    <t>Preço</t>
  </si>
  <si>
    <t>Painel</t>
  </si>
  <si>
    <t>OCR2, 10 ou 15kV</t>
  </si>
  <si>
    <t>OCR2 30kV</t>
  </si>
  <si>
    <t xml:space="preserve">Secc. MT em PT </t>
  </si>
  <si>
    <t xml:space="preserve">Int./Secc. MT em PT </t>
  </si>
  <si>
    <t>Int./Secc. MT por C.M SF6</t>
  </si>
  <si>
    <t>TP (60/10 ou 15 kV, 20MVA)</t>
  </si>
  <si>
    <t>TP (60/10 ou 15 kV, 31,5MVA)</t>
  </si>
  <si>
    <t>TP (60/10 ou 15 kV, 40MVA)</t>
  </si>
  <si>
    <t>TP (60/30 kV, 20MVA)</t>
  </si>
  <si>
    <t>TP (60/30/10 ou 15 kV, 31,5MVA)</t>
  </si>
  <si>
    <t>TP (60/30 kV, 31,5MVA)</t>
  </si>
  <si>
    <r>
      <t xml:space="preserve">BC de 10 ou 15 kV </t>
    </r>
    <r>
      <rPr>
        <sz val="7"/>
        <color indexed="8"/>
        <rFont val="Arial"/>
        <family val="2"/>
      </rPr>
      <t xml:space="preserve"> (3,43 Mvar)</t>
    </r>
  </si>
  <si>
    <r>
      <t xml:space="preserve">BC de 30 kV </t>
    </r>
    <r>
      <rPr>
        <sz val="7"/>
        <color indexed="8"/>
        <rFont val="Arial"/>
        <family val="2"/>
      </rPr>
      <t>(3,43 Mvar)</t>
    </r>
  </si>
  <si>
    <r>
      <t xml:space="preserve">Tipo 60/15 ou 10 kV, s/ TP </t>
    </r>
    <r>
      <rPr>
        <sz val="7"/>
        <color indexed="8"/>
        <rFont val="Arial"/>
        <family val="2"/>
      </rPr>
      <t>(AT: LN/TP - MT: 6 LN, TSA+RN e 1 Esc. BC)</t>
    </r>
    <r>
      <rPr>
        <sz val="8.5"/>
        <color indexed="8"/>
        <rFont val="Arial"/>
        <family val="2"/>
      </rPr>
      <t xml:space="preserve"> </t>
    </r>
  </si>
  <si>
    <r>
      <t xml:space="preserve">Tipo 60/15 ou 10 kV, s/ TP </t>
    </r>
    <r>
      <rPr>
        <sz val="7"/>
        <color indexed="8"/>
        <rFont val="Arial"/>
        <family val="2"/>
      </rPr>
      <t>(AT: 2 LN, 1 TP - MT: 6 LN, TSA+RN e 1 Esc. BC)</t>
    </r>
  </si>
  <si>
    <r>
      <t xml:space="preserve">Tipo 60/30 kV, s/ TP </t>
    </r>
    <r>
      <rPr>
        <sz val="7"/>
        <color indexed="8"/>
        <rFont val="Arial"/>
        <family val="2"/>
      </rPr>
      <t>(AT: LN/TP - MT: 6 LN, TSA+RN e 1 Esc. BC)</t>
    </r>
  </si>
  <si>
    <r>
      <t xml:space="preserve">Tipo 60/30 kV, s/ TP </t>
    </r>
    <r>
      <rPr>
        <sz val="7"/>
        <color indexed="8"/>
        <rFont val="Arial"/>
        <family val="2"/>
      </rPr>
      <t>(AT: 2 LN+TP - MT: 6 LN, TSA+RN e 1 Esc. BC)</t>
    </r>
  </si>
  <si>
    <r>
      <t xml:space="preserve">Tipo 60/30 kV, s/ TP </t>
    </r>
    <r>
      <rPr>
        <sz val="7"/>
        <color indexed="8"/>
        <rFont val="Arial"/>
        <family val="2"/>
      </rPr>
      <t>(AT: 2 LN, 2 TP e IB - MT: 12 LN, 2 TSA+RN, IB e 2 Esc. BC)</t>
    </r>
  </si>
  <si>
    <r>
      <t xml:space="preserve">Urbana 60/15 ou 10 kV,  s/ TP </t>
    </r>
    <r>
      <rPr>
        <sz val="7"/>
        <color indexed="8"/>
        <rFont val="Arial"/>
        <family val="2"/>
      </rPr>
      <t>(AT:  LN/TP - MT: 10 LN, TSA+RN e 1 Esc. BC)</t>
    </r>
  </si>
  <si>
    <r>
      <t xml:space="preserve">Urbana 60/15 ou 10 kV, s/ TP </t>
    </r>
    <r>
      <rPr>
        <sz val="7"/>
        <color indexed="8"/>
        <rFont val="Arial"/>
        <family val="2"/>
      </rPr>
      <t>(AT:  2 LN/TP - MT: 20 LN, 2 TSA+RN e 2 Esc. BC)</t>
    </r>
  </si>
  <si>
    <t>Painel MT p. Linha 10 ou 15 kV (Quadro Metálico)</t>
  </si>
  <si>
    <t>Painel MT p. Linha 30 kV (Quadro Metálico)</t>
  </si>
  <si>
    <t>Painel MT p. Chegada TP 10 ou 15 kV (Quadro Metálico)</t>
  </si>
  <si>
    <t>Painel MT p. Chegada TP 30 kV (Quadro Metálico)</t>
  </si>
  <si>
    <t>Painel MT p. TSA + RN 10 ou 15 kV (Quadro Metálico)</t>
  </si>
  <si>
    <t>Painel MT p. TSA + RN 30 kV (Quadro Metálico)</t>
  </si>
  <si>
    <t>Custo investimento</t>
  </si>
  <si>
    <t>Cenario</t>
  </si>
  <si>
    <t>ENF/s inves</t>
  </si>
  <si>
    <t>ENF/c inves</t>
  </si>
  <si>
    <t>Custo da ENF/s</t>
  </si>
  <si>
    <t>Custo da ENF/c</t>
  </si>
  <si>
    <t>BC de 30 kV (3,43 Mvar)</t>
  </si>
  <si>
    <t>Level</t>
  </si>
  <si>
    <t>Menu Name</t>
  </si>
  <si>
    <t>Sub Routine to run</t>
  </si>
  <si>
    <t>State</t>
  </si>
  <si>
    <t>IDM Index</t>
  </si>
  <si>
    <t>Tile &amp;Horizontally</t>
  </si>
  <si>
    <t>ShellTileHorizontally</t>
  </si>
  <si>
    <t>Tile &amp;Vertically</t>
  </si>
  <si>
    <t>ShellTileVertically</t>
  </si>
  <si>
    <t>&amp;Minimize All</t>
  </si>
  <si>
    <t>ShellMinimizeAll</t>
  </si>
  <si>
    <t>&amp;Undo Minimize All</t>
  </si>
  <si>
    <t>ShellUndoMinimizeAll</t>
  </si>
  <si>
    <t>Minimize &amp;All Except XL</t>
  </si>
  <si>
    <t>ShellMinimizeAllExceptXL</t>
  </si>
  <si>
    <t>&amp;Cascade</t>
  </si>
  <si>
    <t>ShellCascadeWin</t>
  </si>
  <si>
    <t>&amp;Keep Window ontop</t>
  </si>
  <si>
    <t>WinOnTop</t>
  </si>
  <si>
    <t>RunSysInfomation</t>
  </si>
  <si>
    <t>AboutfrmTask</t>
  </si>
  <si>
    <t>END OF CUSTOM MACRO SET, IF YOU NEED MORE THEN ADD ON AFTER THIS</t>
  </si>
  <si>
    <t>&amp;Help</t>
  </si>
  <si>
    <t>&amp;System info</t>
  </si>
  <si>
    <t>H&amp;elp</t>
  </si>
  <si>
    <t>ShellHelp</t>
  </si>
  <si>
    <t>&amp;Control panel</t>
  </si>
  <si>
    <t>CtrlP_WinExe</t>
  </si>
  <si>
    <t>&amp;About</t>
  </si>
  <si>
    <t>Sub Menu_Help</t>
  </si>
  <si>
    <t>&amp;Help 1</t>
  </si>
  <si>
    <t>Dummy</t>
  </si>
  <si>
    <t>H&amp;elp 2</t>
  </si>
  <si>
    <t>A&amp;fter break</t>
  </si>
  <si>
    <t>dummy</t>
  </si>
  <si>
    <t>T &amp;Lobsang</t>
  </si>
  <si>
    <t>SubMNU3</t>
  </si>
  <si>
    <t>&amp;Foobar1</t>
  </si>
  <si>
    <t>F&amp;oobar2</t>
  </si>
  <si>
    <t>&amp;Ajuda</t>
  </si>
  <si>
    <t>&amp;Ficheiro</t>
  </si>
  <si>
    <t>&amp;Actualizar</t>
  </si>
  <si>
    <t>&amp;Editar</t>
  </si>
  <si>
    <t>cmdPrintTo</t>
  </si>
  <si>
    <t>&amp;Windows</t>
  </si>
  <si>
    <t>&amp;Guardar como..</t>
  </si>
  <si>
    <t>&amp;Imprimir</t>
  </si>
  <si>
    <t>Ajuda</t>
  </si>
  <si>
    <t>Sobre…</t>
  </si>
  <si>
    <t>Com investimento</t>
  </si>
  <si>
    <t>Sem investimento</t>
  </si>
  <si>
    <t>Sair…</t>
  </si>
  <si>
    <t>&amp;Fechar aplicação</t>
  </si>
  <si>
    <t>Fechar  &amp;tudo</t>
  </si>
  <si>
    <t>Modo hibrído ON</t>
  </si>
  <si>
    <t>Modo hibrído OFF</t>
  </si>
  <si>
    <r>
      <t xml:space="preserve">Tipo 60/15 ou 10 kV, s/ TP </t>
    </r>
    <r>
      <rPr>
        <sz val="7"/>
        <color indexed="8"/>
        <rFont val="Arial"/>
        <family val="2"/>
      </rPr>
      <t>(AT: 2 LN, 2 TP e IB - MT: 12 LN,  2 Esc. BC)</t>
    </r>
  </si>
  <si>
    <t>Tipo 60/30 kV, s/ TP (AT: LN/TP - MT: 6 LN, TSA+RN e 1 Esc. BC)</t>
  </si>
  <si>
    <t>Análise de Subestações</t>
  </si>
  <si>
    <t>Usuários</t>
  </si>
  <si>
    <t>Login</t>
  </si>
  <si>
    <t>Senha</t>
  </si>
  <si>
    <t>Admin</t>
  </si>
  <si>
    <t>EDP</t>
  </si>
  <si>
    <t>JMPP</t>
  </si>
  <si>
    <t>JOSE16PINTO</t>
  </si>
  <si>
    <t>VERA</t>
  </si>
  <si>
    <t>Usuario</t>
  </si>
  <si>
    <t>Data</t>
  </si>
  <si>
    <t>Hora</t>
  </si>
  <si>
    <t>Tipo</t>
  </si>
  <si>
    <t>clapp</t>
  </si>
  <si>
    <t>cltudo</t>
  </si>
  <si>
    <t>ajuda</t>
  </si>
  <si>
    <t>sobre</t>
  </si>
  <si>
    <t>MHON</t>
  </si>
  <si>
    <t>MHOFF</t>
  </si>
  <si>
    <t>actualiza</t>
  </si>
  <si>
    <t>saveas</t>
  </si>
  <si>
    <t>Admin.</t>
  </si>
  <si>
    <t>Usuário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</si>
</sst>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\ ###\ ###\ ##0"/>
    <numFmt numFmtId="198" formatCode="#,##0.00\ &quot;€&quot;"/>
    <numFmt numFmtId="199" formatCode="#,##0\ &quot;€&quot;"/>
    <numFmt numFmtId="200" formatCode="_-* #,##0.00\ [$KWD]_-;\-* #,##0.00\ [$KWD]_-;_-* &quot;-&quot;??\ [$KWD]_-;_-@_-"/>
    <numFmt numFmtId="201" formatCode="#,##0\ _€"/>
    <numFmt numFmtId="202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48"/>
      <name val="Buxton Sketch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10" fillId="36" borderId="15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38" borderId="12" xfId="0" applyFill="1" applyBorder="1" applyAlignment="1">
      <alignment/>
    </xf>
    <xf numFmtId="0" fontId="0" fillId="38" borderId="12" xfId="0" applyFont="1" applyFill="1" applyBorder="1" applyAlignment="1">
      <alignment/>
    </xf>
    <xf numFmtId="0" fontId="51" fillId="39" borderId="16" xfId="0" applyFont="1" applyFill="1" applyBorder="1" applyAlignment="1">
      <alignment/>
    </xf>
    <xf numFmtId="0" fontId="51" fillId="39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9" fontId="0" fillId="0" borderId="12" xfId="0" applyNumberFormat="1" applyBorder="1" applyAlignment="1">
      <alignment horizontal="center" vertical="center"/>
    </xf>
    <xf numFmtId="202" fontId="0" fillId="0" borderId="0" xfId="0" applyNumberFormat="1" applyAlignment="1">
      <alignment/>
    </xf>
    <xf numFmtId="0" fontId="16" fillId="37" borderId="0" xfId="0" applyFont="1" applyFill="1" applyAlignment="1">
      <alignment horizontal="center" vertical="center"/>
    </xf>
    <xf numFmtId="0" fontId="12" fillId="40" borderId="18" xfId="0" applyFont="1" applyFill="1" applyBorder="1" applyAlignment="1">
      <alignment horizontal="center"/>
    </xf>
    <xf numFmtId="0" fontId="12" fillId="40" borderId="19" xfId="0" applyFont="1" applyFill="1" applyBorder="1" applyAlignment="1">
      <alignment horizontal="center"/>
    </xf>
    <xf numFmtId="0" fontId="12" fillId="40" borderId="20" xfId="0" applyFont="1" applyFill="1" applyBorder="1" applyAlignment="1">
      <alignment horizontal="center"/>
    </xf>
    <xf numFmtId="0" fontId="51" fillId="39" borderId="21" xfId="0" applyFont="1" applyFill="1" applyBorder="1" applyAlignment="1">
      <alignment horizontal="center"/>
    </xf>
    <xf numFmtId="0" fontId="51" fillId="39" borderId="10" xfId="0" applyFont="1" applyFill="1" applyBorder="1" applyAlignment="1">
      <alignment horizontal="center"/>
    </xf>
    <xf numFmtId="0" fontId="51" fillId="39" borderId="22" xfId="0" applyFont="1" applyFill="1" applyBorder="1" applyAlignment="1">
      <alignment horizontal="center" vertical="center"/>
    </xf>
    <xf numFmtId="0" fontId="51" fillId="39" borderId="23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28"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-0.00925"/>
          <c:w val="0.80475"/>
          <c:h val="0.9645"/>
        </c:manualLayout>
      </c:layout>
      <c:areaChart>
        <c:grouping val="standard"/>
        <c:varyColors val="0"/>
        <c:ser>
          <c:idx val="2"/>
          <c:order val="0"/>
          <c:tx>
            <c:v>Zona 3</c:v>
          </c:tx>
          <c:spPr>
            <a:solidFill>
              <a:srgbClr val="FA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Folha1!$A$1:$A$101</c:f>
              <c:numCache/>
            </c:numRef>
          </c:cat>
          <c:val>
            <c:numRef>
              <c:f>Folha1!$D$1:$D$101</c:f>
              <c:numCache/>
            </c:numRef>
          </c:val>
        </c:ser>
        <c:ser>
          <c:idx val="1"/>
          <c:order val="1"/>
          <c:tx>
            <c:v>Zona 2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Folha1!$A$1:$A$101</c:f>
              <c:numCache/>
            </c:numRef>
          </c:cat>
          <c:val>
            <c:numRef>
              <c:f>Folha1!$C$1:$C$101</c:f>
              <c:numCache/>
            </c:numRef>
          </c:val>
        </c:ser>
        <c:ser>
          <c:idx val="0"/>
          <c:order val="2"/>
          <c:tx>
            <c:v>Zona 1</c:v>
          </c:tx>
          <c:spPr>
            <a:solidFill>
              <a:srgbClr val="00B050">
                <a:alpha val="7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Folha1!$A$1:$A$101</c:f>
              <c:numCache/>
            </c:numRef>
          </c:cat>
          <c:val>
            <c:numRef>
              <c:f>Folha1!$B$1:$B$101</c:f>
              <c:numCache/>
            </c:numRef>
          </c:val>
        </c:ser>
        <c:ser>
          <c:idx val="3"/>
          <c:order val="3"/>
          <c:tx>
            <c:v>Cenário 1</c:v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Folha1!$E$1:$E$101</c:f>
              <c:numCache/>
            </c:numRef>
          </c:val>
        </c:ser>
        <c:ser>
          <c:idx val="4"/>
          <c:order val="4"/>
          <c:tx>
            <c:v>Cenário 2</c:v>
          </c:tx>
          <c:spPr>
            <a:solidFill>
              <a:srgbClr val="98480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Folha1!$F$1:$F$101</c:f>
              <c:numCache/>
            </c:numRef>
          </c:val>
        </c:ser>
        <c:axId val="59464059"/>
        <c:axId val="65414484"/>
      </c:areaChart>
      <c:catAx>
        <c:axId val="59464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Probabilidade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14484"/>
        <c:crosses val="autoZero"/>
        <c:auto val="1"/>
        <c:lblOffset val="100"/>
        <c:tickLblSkip val="10"/>
        <c:noMultiLvlLbl val="0"/>
      </c:catAx>
      <c:valAx>
        <c:axId val="654144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405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28425"/>
          <c:w val="0.1235"/>
          <c:h val="0.4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58"/>
      <c:rotY val="40"/>
      <c:depthPercent val="100"/>
      <c:rAngAx val="1"/>
    </c:view3D>
    <c:plotArea>
      <c:layout>
        <c:manualLayout>
          <c:xMode val="edge"/>
          <c:yMode val="edge"/>
          <c:x val="0"/>
          <c:y val="0.0115"/>
          <c:w val="0.81625"/>
          <c:h val="0.983"/>
        </c:manualLayout>
      </c:layout>
      <c:bar3DChart>
        <c:barDir val="col"/>
        <c:grouping val="clustered"/>
        <c:varyColors val="0"/>
        <c:ser>
          <c:idx val="0"/>
          <c:order val="0"/>
          <c:tx>
            <c:v>Custo [€]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Folha2!$A$1:$B$1</c:f>
              <c:strCache/>
            </c:strRef>
          </c:cat>
          <c:val>
            <c:numRef>
              <c:f>Folha2!$A$2:$A$3</c:f>
              <c:numCache/>
            </c:numRef>
          </c:val>
          <c:shape val="box"/>
        </c:ser>
        <c:ser>
          <c:idx val="1"/>
          <c:order val="1"/>
          <c:tx>
            <c:v>END [kWh]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Folha2!$B$2:$B$3</c:f>
              <c:numCache/>
            </c:numRef>
          </c:val>
          <c:shape val="box"/>
        </c:ser>
        <c:shape val="box"/>
        <c:axId val="51859445"/>
        <c:axId val="64081822"/>
      </c:bar3D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_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9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"/>
          <c:y val="0.403"/>
          <c:w val="0.1585"/>
          <c:h val="0.18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5</xdr:row>
      <xdr:rowOff>66675</xdr:rowOff>
    </xdr:from>
    <xdr:to>
      <xdr:col>16</xdr:col>
      <xdr:colOff>590550</xdr:colOff>
      <xdr:row>21</xdr:row>
      <xdr:rowOff>142875</xdr:rowOff>
    </xdr:to>
    <xdr:graphicFrame>
      <xdr:nvGraphicFramePr>
        <xdr:cNvPr id="1" name="Gráfico 1"/>
        <xdr:cNvGraphicFramePr/>
      </xdr:nvGraphicFramePr>
      <xdr:xfrm>
        <a:off x="5010150" y="895350"/>
        <a:ext cx="5334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66675</xdr:rowOff>
    </xdr:from>
    <xdr:to>
      <xdr:col>5</xdr:col>
      <xdr:colOff>476250</xdr:colOff>
      <xdr:row>20</xdr:row>
      <xdr:rowOff>19050</xdr:rowOff>
    </xdr:to>
    <xdr:graphicFrame>
      <xdr:nvGraphicFramePr>
        <xdr:cNvPr id="1" name="Gráfico 4"/>
        <xdr:cNvGraphicFramePr/>
      </xdr:nvGraphicFramePr>
      <xdr:xfrm>
        <a:off x="238125" y="714375"/>
        <a:ext cx="50768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x35024\Desktop\MenuMaker_UFrmAP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IMNU"/>
    </sheetNames>
    <definedNames>
      <definedName name="Load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G8:Q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9" customWidth="1"/>
  </cols>
  <sheetData>
    <row r="8" spans="12:16" ht="67.5">
      <c r="L8" s="44" t="s">
        <v>105</v>
      </c>
      <c r="M8" s="44"/>
      <c r="N8" s="44"/>
      <c r="O8" s="44"/>
      <c r="P8" s="44"/>
    </row>
    <row r="14" ht="67.5">
      <c r="Q14" s="44"/>
    </row>
    <row r="15" spans="7:17" ht="12.75" customHeight="1"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7:17" ht="12.75" customHeight="1"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7:17" ht="12.75" customHeight="1"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7:17" ht="12.75" customHeight="1"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/>
  <dimension ref="E1:H101"/>
  <sheetViews>
    <sheetView zoomScalePageLayoutView="0" workbookViewId="0" topLeftCell="A1">
      <selection activeCell="G4" sqref="G4:H7"/>
    </sheetView>
  </sheetViews>
  <sheetFormatPr defaultColWidth="9.140625" defaultRowHeight="12.75"/>
  <cols>
    <col min="1" max="1" width="9.140625" style="43" customWidth="1"/>
  </cols>
  <sheetData>
    <row r="1" spans="5:8" ht="13.5" thickBot="1">
      <c r="E1">
        <f>IF($G$1=A1,$G$2,"")</f>
        <v>0</v>
      </c>
      <c r="F1">
        <f>IF($H$1=A1,$H$2,"")</f>
        <v>0</v>
      </c>
      <c r="G1" s="2"/>
      <c r="H1" s="1"/>
    </row>
    <row r="2" spans="5:8" ht="13.5" thickBot="1">
      <c r="E2">
        <f aca="true" t="shared" si="0" ref="E2:E65">IF($G$1=A2,$G$2,"")</f>
        <v>0</v>
      </c>
      <c r="F2">
        <f aca="true" t="shared" si="1" ref="F2:F65">IF($H$1=A2,$H$2,"")</f>
        <v>0</v>
      </c>
      <c r="G2" s="2"/>
      <c r="H2" s="1"/>
    </row>
    <row r="3" spans="5:6" ht="12.75">
      <c r="E3">
        <f t="shared" si="0"/>
        <v>0</v>
      </c>
      <c r="F3">
        <f t="shared" si="1"/>
        <v>0</v>
      </c>
    </row>
    <row r="4" spans="5:8" ht="12.75">
      <c r="E4">
        <f t="shared" si="0"/>
        <v>0</v>
      </c>
      <c r="F4">
        <f t="shared" si="1"/>
        <v>0</v>
      </c>
      <c r="G4" s="3"/>
      <c r="H4" s="3"/>
    </row>
    <row r="5" spans="5:6" ht="12.75">
      <c r="E5">
        <f t="shared" si="0"/>
        <v>0</v>
      </c>
      <c r="F5">
        <f t="shared" si="1"/>
        <v>0</v>
      </c>
    </row>
    <row r="6" spans="5:6" ht="12.75">
      <c r="E6">
        <f t="shared" si="0"/>
        <v>0</v>
      </c>
      <c r="F6">
        <f t="shared" si="1"/>
        <v>0</v>
      </c>
    </row>
    <row r="7" spans="5:6" ht="12.75">
      <c r="E7">
        <f t="shared" si="0"/>
        <v>0</v>
      </c>
      <c r="F7">
        <f t="shared" si="1"/>
        <v>0</v>
      </c>
    </row>
    <row r="8" spans="5:6" ht="12.75">
      <c r="E8">
        <f t="shared" si="0"/>
        <v>0</v>
      </c>
      <c r="F8">
        <f t="shared" si="1"/>
        <v>0</v>
      </c>
    </row>
    <row r="9" spans="5:6" ht="12.75">
      <c r="E9">
        <f t="shared" si="0"/>
        <v>0</v>
      </c>
      <c r="F9">
        <f t="shared" si="1"/>
        <v>0</v>
      </c>
    </row>
    <row r="10" spans="5:6" ht="12.75">
      <c r="E10">
        <f t="shared" si="0"/>
        <v>0</v>
      </c>
      <c r="F10">
        <f t="shared" si="1"/>
        <v>0</v>
      </c>
    </row>
    <row r="11" spans="5:6" ht="12.75">
      <c r="E11">
        <f t="shared" si="0"/>
        <v>0</v>
      </c>
      <c r="F11">
        <f t="shared" si="1"/>
        <v>0</v>
      </c>
    </row>
    <row r="12" spans="5:6" ht="12.75">
      <c r="E12">
        <f t="shared" si="0"/>
        <v>0</v>
      </c>
      <c r="F12">
        <f t="shared" si="1"/>
        <v>0</v>
      </c>
    </row>
    <row r="13" spans="5:6" ht="12.75">
      <c r="E13">
        <f t="shared" si="0"/>
        <v>0</v>
      </c>
      <c r="F13">
        <f t="shared" si="1"/>
        <v>0</v>
      </c>
    </row>
    <row r="14" spans="5:6" ht="12.75">
      <c r="E14">
        <f t="shared" si="0"/>
        <v>0</v>
      </c>
      <c r="F14">
        <f t="shared" si="1"/>
        <v>0</v>
      </c>
    </row>
    <row r="15" spans="5:6" ht="12.75">
      <c r="E15">
        <f t="shared" si="0"/>
        <v>0</v>
      </c>
      <c r="F15">
        <f t="shared" si="1"/>
        <v>0</v>
      </c>
    </row>
    <row r="16" spans="5:6" ht="12.75">
      <c r="E16">
        <f t="shared" si="0"/>
        <v>0</v>
      </c>
      <c r="F16">
        <f t="shared" si="1"/>
        <v>0</v>
      </c>
    </row>
    <row r="17" spans="5:6" ht="12.75">
      <c r="E17">
        <f t="shared" si="0"/>
        <v>0</v>
      </c>
      <c r="F17">
        <f t="shared" si="1"/>
        <v>0</v>
      </c>
    </row>
    <row r="18" spans="5:6" ht="12.75">
      <c r="E18">
        <f t="shared" si="0"/>
        <v>0</v>
      </c>
      <c r="F18">
        <f t="shared" si="1"/>
        <v>0</v>
      </c>
    </row>
    <row r="19" spans="5:6" ht="12.75">
      <c r="E19">
        <f t="shared" si="0"/>
        <v>0</v>
      </c>
      <c r="F19">
        <f t="shared" si="1"/>
        <v>0</v>
      </c>
    </row>
    <row r="20" spans="5:6" ht="12.75">
      <c r="E20">
        <f t="shared" si="0"/>
        <v>0</v>
      </c>
      <c r="F20">
        <f t="shared" si="1"/>
        <v>0</v>
      </c>
    </row>
    <row r="21" spans="5:6" ht="12.75">
      <c r="E21">
        <f t="shared" si="0"/>
        <v>0</v>
      </c>
      <c r="F21">
        <f t="shared" si="1"/>
        <v>0</v>
      </c>
    </row>
    <row r="22" spans="5:6" ht="12.75">
      <c r="E22">
        <f t="shared" si="0"/>
        <v>0</v>
      </c>
      <c r="F22">
        <f t="shared" si="1"/>
        <v>0</v>
      </c>
    </row>
    <row r="23" spans="5:6" ht="12.75">
      <c r="E23">
        <f t="shared" si="0"/>
        <v>0</v>
      </c>
      <c r="F23">
        <f t="shared" si="1"/>
        <v>0</v>
      </c>
    </row>
    <row r="24" spans="5:6" ht="12.75">
      <c r="E24">
        <f t="shared" si="0"/>
        <v>0</v>
      </c>
      <c r="F24">
        <f t="shared" si="1"/>
        <v>0</v>
      </c>
    </row>
    <row r="25" spans="5:6" ht="12.75">
      <c r="E25">
        <f t="shared" si="0"/>
        <v>0</v>
      </c>
      <c r="F25">
        <f t="shared" si="1"/>
        <v>0</v>
      </c>
    </row>
    <row r="26" spans="5:6" ht="12.75">
      <c r="E26">
        <f t="shared" si="0"/>
        <v>0</v>
      </c>
      <c r="F26">
        <f t="shared" si="1"/>
        <v>0</v>
      </c>
    </row>
    <row r="27" spans="5:6" ht="12.75">
      <c r="E27">
        <f t="shared" si="0"/>
        <v>0</v>
      </c>
      <c r="F27">
        <f t="shared" si="1"/>
        <v>0</v>
      </c>
    </row>
    <row r="28" spans="5:6" ht="12.75">
      <c r="E28">
        <f t="shared" si="0"/>
        <v>0</v>
      </c>
      <c r="F28">
        <f t="shared" si="1"/>
        <v>0</v>
      </c>
    </row>
    <row r="29" spans="5:6" ht="12.75">
      <c r="E29">
        <f t="shared" si="0"/>
        <v>0</v>
      </c>
      <c r="F29">
        <f t="shared" si="1"/>
        <v>0</v>
      </c>
    </row>
    <row r="30" spans="5:6" ht="12.75">
      <c r="E30">
        <f t="shared" si="0"/>
        <v>0</v>
      </c>
      <c r="F30">
        <f t="shared" si="1"/>
        <v>0</v>
      </c>
    </row>
    <row r="31" spans="5:6" ht="12.75">
      <c r="E31">
        <f t="shared" si="0"/>
        <v>0</v>
      </c>
      <c r="F31">
        <f t="shared" si="1"/>
        <v>0</v>
      </c>
    </row>
    <row r="32" spans="5:6" ht="12.75">
      <c r="E32">
        <f t="shared" si="0"/>
        <v>0</v>
      </c>
      <c r="F32">
        <f t="shared" si="1"/>
        <v>0</v>
      </c>
    </row>
    <row r="33" spans="5:6" ht="12.75">
      <c r="E33">
        <f t="shared" si="0"/>
        <v>0</v>
      </c>
      <c r="F33">
        <f t="shared" si="1"/>
        <v>0</v>
      </c>
    </row>
    <row r="34" spans="5:6" ht="12.75">
      <c r="E34">
        <f t="shared" si="0"/>
        <v>0</v>
      </c>
      <c r="F34">
        <f t="shared" si="1"/>
        <v>0</v>
      </c>
    </row>
    <row r="35" spans="5:6" ht="12.75">
      <c r="E35">
        <f t="shared" si="0"/>
        <v>0</v>
      </c>
      <c r="F35">
        <f t="shared" si="1"/>
        <v>0</v>
      </c>
    </row>
    <row r="36" spans="5:6" ht="12.75">
      <c r="E36">
        <f t="shared" si="0"/>
        <v>0</v>
      </c>
      <c r="F36">
        <f t="shared" si="1"/>
        <v>0</v>
      </c>
    </row>
    <row r="37" spans="5:6" ht="12.75">
      <c r="E37">
        <f t="shared" si="0"/>
        <v>0</v>
      </c>
      <c r="F37">
        <f t="shared" si="1"/>
        <v>0</v>
      </c>
    </row>
    <row r="38" spans="5:6" ht="12.75">
      <c r="E38">
        <f t="shared" si="0"/>
        <v>0</v>
      </c>
      <c r="F38">
        <f t="shared" si="1"/>
        <v>0</v>
      </c>
    </row>
    <row r="39" spans="5:6" ht="12.75">
      <c r="E39">
        <f t="shared" si="0"/>
        <v>0</v>
      </c>
      <c r="F39">
        <f t="shared" si="1"/>
        <v>0</v>
      </c>
    </row>
    <row r="40" spans="5:6" ht="12.75">
      <c r="E40">
        <f t="shared" si="0"/>
        <v>0</v>
      </c>
      <c r="F40">
        <f t="shared" si="1"/>
        <v>0</v>
      </c>
    </row>
    <row r="41" spans="5:6" ht="12.75">
      <c r="E41">
        <f t="shared" si="0"/>
        <v>0</v>
      </c>
      <c r="F41">
        <f t="shared" si="1"/>
        <v>0</v>
      </c>
    </row>
    <row r="42" spans="5:6" ht="12.75">
      <c r="E42">
        <f t="shared" si="0"/>
        <v>0</v>
      </c>
      <c r="F42">
        <f t="shared" si="1"/>
        <v>0</v>
      </c>
    </row>
    <row r="43" spans="5:6" ht="12.75">
      <c r="E43">
        <f t="shared" si="0"/>
        <v>0</v>
      </c>
      <c r="F43">
        <f t="shared" si="1"/>
        <v>0</v>
      </c>
    </row>
    <row r="44" spans="5:6" ht="12.75">
      <c r="E44">
        <f t="shared" si="0"/>
        <v>0</v>
      </c>
      <c r="F44">
        <f t="shared" si="1"/>
        <v>0</v>
      </c>
    </row>
    <row r="45" spans="5:6" ht="12.75">
      <c r="E45">
        <f t="shared" si="0"/>
        <v>0</v>
      </c>
      <c r="F45">
        <f t="shared" si="1"/>
        <v>0</v>
      </c>
    </row>
    <row r="46" spans="5:6" ht="12.75">
      <c r="E46">
        <f t="shared" si="0"/>
        <v>0</v>
      </c>
      <c r="F46">
        <f t="shared" si="1"/>
        <v>0</v>
      </c>
    </row>
    <row r="47" spans="5:6" ht="12.75">
      <c r="E47">
        <f t="shared" si="0"/>
        <v>0</v>
      </c>
      <c r="F47">
        <f t="shared" si="1"/>
        <v>0</v>
      </c>
    </row>
    <row r="48" spans="5:6" ht="12.75">
      <c r="E48">
        <f t="shared" si="0"/>
        <v>0</v>
      </c>
      <c r="F48">
        <f t="shared" si="1"/>
        <v>0</v>
      </c>
    </row>
    <row r="49" spans="5:6" ht="12.75">
      <c r="E49">
        <f t="shared" si="0"/>
        <v>0</v>
      </c>
      <c r="F49">
        <f t="shared" si="1"/>
        <v>0</v>
      </c>
    </row>
    <row r="50" spans="5:6" ht="12.75">
      <c r="E50">
        <f t="shared" si="0"/>
        <v>0</v>
      </c>
      <c r="F50">
        <f t="shared" si="1"/>
        <v>0</v>
      </c>
    </row>
    <row r="51" spans="5:6" ht="12.75">
      <c r="E51">
        <f t="shared" si="0"/>
        <v>0</v>
      </c>
      <c r="F51">
        <f t="shared" si="1"/>
        <v>0</v>
      </c>
    </row>
    <row r="52" spans="5:6" ht="12.75">
      <c r="E52">
        <f t="shared" si="0"/>
        <v>0</v>
      </c>
      <c r="F52">
        <f t="shared" si="1"/>
        <v>0</v>
      </c>
    </row>
    <row r="53" spans="5:6" ht="12.75">
      <c r="E53">
        <f t="shared" si="0"/>
        <v>0</v>
      </c>
      <c r="F53">
        <f t="shared" si="1"/>
        <v>0</v>
      </c>
    </row>
    <row r="54" spans="5:6" ht="12.75">
      <c r="E54">
        <f t="shared" si="0"/>
        <v>0</v>
      </c>
      <c r="F54">
        <f t="shared" si="1"/>
        <v>0</v>
      </c>
    </row>
    <row r="55" spans="5:6" ht="12.75">
      <c r="E55">
        <f t="shared" si="0"/>
        <v>0</v>
      </c>
      <c r="F55">
        <f t="shared" si="1"/>
        <v>0</v>
      </c>
    </row>
    <row r="56" spans="5:6" ht="12.75">
      <c r="E56">
        <f t="shared" si="0"/>
        <v>0</v>
      </c>
      <c r="F56">
        <f t="shared" si="1"/>
        <v>0</v>
      </c>
    </row>
    <row r="57" spans="5:6" ht="12.75">
      <c r="E57">
        <f t="shared" si="0"/>
        <v>0</v>
      </c>
      <c r="F57">
        <f t="shared" si="1"/>
        <v>0</v>
      </c>
    </row>
    <row r="58" spans="5:6" ht="12.75">
      <c r="E58">
        <f t="shared" si="0"/>
        <v>0</v>
      </c>
      <c r="F58">
        <f t="shared" si="1"/>
        <v>0</v>
      </c>
    </row>
    <row r="59" spans="5:6" ht="12.75">
      <c r="E59">
        <f t="shared" si="0"/>
        <v>0</v>
      </c>
      <c r="F59">
        <f t="shared" si="1"/>
        <v>0</v>
      </c>
    </row>
    <row r="60" spans="5:6" ht="12.75">
      <c r="E60">
        <f t="shared" si="0"/>
        <v>0</v>
      </c>
      <c r="F60">
        <f t="shared" si="1"/>
        <v>0</v>
      </c>
    </row>
    <row r="61" spans="5:6" ht="12.75">
      <c r="E61">
        <f t="shared" si="0"/>
        <v>0</v>
      </c>
      <c r="F61">
        <f t="shared" si="1"/>
        <v>0</v>
      </c>
    </row>
    <row r="62" spans="5:6" ht="12.75">
      <c r="E62">
        <f t="shared" si="0"/>
        <v>0</v>
      </c>
      <c r="F62">
        <f t="shared" si="1"/>
        <v>0</v>
      </c>
    </row>
    <row r="63" spans="5:6" ht="12.75">
      <c r="E63">
        <f t="shared" si="0"/>
        <v>0</v>
      </c>
      <c r="F63">
        <f t="shared" si="1"/>
        <v>0</v>
      </c>
    </row>
    <row r="64" spans="5:6" ht="12.75">
      <c r="E64">
        <f t="shared" si="0"/>
        <v>0</v>
      </c>
      <c r="F64">
        <f t="shared" si="1"/>
        <v>0</v>
      </c>
    </row>
    <row r="65" spans="5:6" ht="12.75">
      <c r="E65">
        <f t="shared" si="0"/>
        <v>0</v>
      </c>
      <c r="F65">
        <f t="shared" si="1"/>
        <v>0</v>
      </c>
    </row>
    <row r="66" spans="5:6" ht="12.75">
      <c r="E66">
        <f aca="true" t="shared" si="2" ref="E66:E101">IF($G$1=A66,$G$2,"")</f>
        <v>0</v>
      </c>
      <c r="F66">
        <f aca="true" t="shared" si="3" ref="F66:F101">IF($H$1=A66,$H$2,"")</f>
        <v>0</v>
      </c>
    </row>
    <row r="67" spans="5:6" ht="12.75">
      <c r="E67">
        <f t="shared" si="2"/>
        <v>0</v>
      </c>
      <c r="F67">
        <f t="shared" si="3"/>
        <v>0</v>
      </c>
    </row>
    <row r="68" spans="5:6" ht="12.75">
      <c r="E68">
        <f t="shared" si="2"/>
        <v>0</v>
      </c>
      <c r="F68">
        <f t="shared" si="3"/>
        <v>0</v>
      </c>
    </row>
    <row r="69" spans="5:6" ht="12.75">
      <c r="E69">
        <f t="shared" si="2"/>
        <v>0</v>
      </c>
      <c r="F69">
        <f t="shared" si="3"/>
        <v>0</v>
      </c>
    </row>
    <row r="70" spans="5:6" ht="12.75">
      <c r="E70">
        <f t="shared" si="2"/>
        <v>0</v>
      </c>
      <c r="F70">
        <f t="shared" si="3"/>
        <v>0</v>
      </c>
    </row>
    <row r="71" spans="5:6" ht="12.75">
      <c r="E71">
        <f t="shared" si="2"/>
        <v>0</v>
      </c>
      <c r="F71">
        <f t="shared" si="3"/>
        <v>0</v>
      </c>
    </row>
    <row r="72" spans="5:6" ht="12.75">
      <c r="E72">
        <f t="shared" si="2"/>
        <v>0</v>
      </c>
      <c r="F72">
        <f t="shared" si="3"/>
        <v>0</v>
      </c>
    </row>
    <row r="73" spans="5:6" ht="12.75">
      <c r="E73">
        <f t="shared" si="2"/>
        <v>0</v>
      </c>
      <c r="F73">
        <f t="shared" si="3"/>
        <v>0</v>
      </c>
    </row>
    <row r="74" spans="5:6" ht="12.75">
      <c r="E74">
        <f t="shared" si="2"/>
        <v>0</v>
      </c>
      <c r="F74">
        <f t="shared" si="3"/>
        <v>0</v>
      </c>
    </row>
    <row r="75" spans="5:6" ht="12.75">
      <c r="E75">
        <f t="shared" si="2"/>
        <v>0</v>
      </c>
      <c r="F75">
        <f t="shared" si="3"/>
        <v>0</v>
      </c>
    </row>
    <row r="76" spans="5:6" ht="12.75">
      <c r="E76">
        <f t="shared" si="2"/>
        <v>0</v>
      </c>
      <c r="F76">
        <f t="shared" si="3"/>
        <v>0</v>
      </c>
    </row>
    <row r="77" spans="5:6" ht="12.75">
      <c r="E77">
        <f t="shared" si="2"/>
        <v>0</v>
      </c>
      <c r="F77">
        <f t="shared" si="3"/>
        <v>0</v>
      </c>
    </row>
    <row r="78" spans="5:6" ht="12.75">
      <c r="E78">
        <f t="shared" si="2"/>
        <v>0</v>
      </c>
      <c r="F78">
        <f t="shared" si="3"/>
        <v>0</v>
      </c>
    </row>
    <row r="79" spans="5:6" ht="12.75">
      <c r="E79">
        <f t="shared" si="2"/>
        <v>0</v>
      </c>
      <c r="F79">
        <f t="shared" si="3"/>
        <v>0</v>
      </c>
    </row>
    <row r="80" spans="5:6" ht="12.75">
      <c r="E80">
        <f t="shared" si="2"/>
        <v>0</v>
      </c>
      <c r="F80">
        <f t="shared" si="3"/>
        <v>0</v>
      </c>
    </row>
    <row r="81" spans="5:6" ht="12.75">
      <c r="E81">
        <f t="shared" si="2"/>
        <v>0</v>
      </c>
      <c r="F81">
        <f t="shared" si="3"/>
        <v>0</v>
      </c>
    </row>
    <row r="82" spans="5:6" ht="12.75">
      <c r="E82">
        <f t="shared" si="2"/>
        <v>0</v>
      </c>
      <c r="F82">
        <f t="shared" si="3"/>
        <v>0</v>
      </c>
    </row>
    <row r="83" spans="5:6" ht="12.75">
      <c r="E83">
        <f t="shared" si="2"/>
        <v>0</v>
      </c>
      <c r="F83">
        <f t="shared" si="3"/>
        <v>0</v>
      </c>
    </row>
    <row r="84" spans="5:6" ht="12.75">
      <c r="E84">
        <f t="shared" si="2"/>
        <v>0</v>
      </c>
      <c r="F84">
        <f t="shared" si="3"/>
        <v>0</v>
      </c>
    </row>
    <row r="85" spans="5:6" ht="12.75">
      <c r="E85">
        <f t="shared" si="2"/>
        <v>0</v>
      </c>
      <c r="F85">
        <f t="shared" si="3"/>
        <v>0</v>
      </c>
    </row>
    <row r="86" spans="5:6" ht="12.75">
      <c r="E86">
        <f t="shared" si="2"/>
        <v>0</v>
      </c>
      <c r="F86">
        <f t="shared" si="3"/>
        <v>0</v>
      </c>
    </row>
    <row r="87" spans="5:6" ht="12.75">
      <c r="E87">
        <f t="shared" si="2"/>
        <v>0</v>
      </c>
      <c r="F87">
        <f t="shared" si="3"/>
        <v>0</v>
      </c>
    </row>
    <row r="88" spans="5:6" ht="12.75">
      <c r="E88">
        <f t="shared" si="2"/>
        <v>0</v>
      </c>
      <c r="F88">
        <f t="shared" si="3"/>
        <v>0</v>
      </c>
    </row>
    <row r="89" spans="5:6" ht="12.75">
      <c r="E89">
        <f t="shared" si="2"/>
        <v>0</v>
      </c>
      <c r="F89">
        <f t="shared" si="3"/>
        <v>0</v>
      </c>
    </row>
    <row r="90" spans="5:6" ht="12.75">
      <c r="E90">
        <f t="shared" si="2"/>
        <v>0</v>
      </c>
      <c r="F90">
        <f t="shared" si="3"/>
        <v>0</v>
      </c>
    </row>
    <row r="91" spans="5:6" ht="12.75">
      <c r="E91">
        <f t="shared" si="2"/>
        <v>0</v>
      </c>
      <c r="F91">
        <f t="shared" si="3"/>
        <v>0</v>
      </c>
    </row>
    <row r="92" spans="5:6" ht="12.75">
      <c r="E92">
        <f t="shared" si="2"/>
        <v>0</v>
      </c>
      <c r="F92">
        <f t="shared" si="3"/>
        <v>0</v>
      </c>
    </row>
    <row r="93" spans="5:6" ht="12.75">
      <c r="E93">
        <f t="shared" si="2"/>
        <v>0</v>
      </c>
      <c r="F93">
        <f t="shared" si="3"/>
        <v>0</v>
      </c>
    </row>
    <row r="94" spans="5:6" ht="12.75">
      <c r="E94">
        <f t="shared" si="2"/>
        <v>0</v>
      </c>
      <c r="F94">
        <f t="shared" si="3"/>
        <v>0</v>
      </c>
    </row>
    <row r="95" spans="5:6" ht="12.75">
      <c r="E95">
        <f t="shared" si="2"/>
        <v>0</v>
      </c>
      <c r="F95">
        <f t="shared" si="3"/>
        <v>0</v>
      </c>
    </row>
    <row r="96" spans="5:6" ht="12.75">
      <c r="E96">
        <f t="shared" si="2"/>
        <v>0</v>
      </c>
      <c r="F96">
        <f t="shared" si="3"/>
        <v>0</v>
      </c>
    </row>
    <row r="97" spans="5:6" ht="12.75">
      <c r="E97">
        <f t="shared" si="2"/>
        <v>0</v>
      </c>
      <c r="F97">
        <f t="shared" si="3"/>
        <v>0</v>
      </c>
    </row>
    <row r="98" spans="5:6" ht="12.75">
      <c r="E98">
        <f t="shared" si="2"/>
        <v>0</v>
      </c>
      <c r="F98">
        <f t="shared" si="3"/>
        <v>0</v>
      </c>
    </row>
    <row r="99" spans="5:6" ht="12.75">
      <c r="E99">
        <f t="shared" si="2"/>
        <v>0</v>
      </c>
      <c r="F99">
        <f t="shared" si="3"/>
        <v>0</v>
      </c>
    </row>
    <row r="100" spans="5:6" ht="12.75">
      <c r="E100">
        <f t="shared" si="2"/>
        <v>0</v>
      </c>
      <c r="F100">
        <f t="shared" si="3"/>
        <v>0</v>
      </c>
    </row>
    <row r="101" spans="5:6" ht="12.75">
      <c r="E101">
        <f t="shared" si="2"/>
        <v>0</v>
      </c>
      <c r="F101">
        <f t="shared" si="3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2" width="15.8515625" style="0" bestFit="1" customWidth="1"/>
    <col min="4" max="6" width="15.8515625" style="0" bestFit="1" customWidth="1"/>
  </cols>
  <sheetData>
    <row r="1" spans="1:2" ht="12.75">
      <c r="A1" s="38" t="s">
        <v>97</v>
      </c>
      <c r="B1" s="38" t="s">
        <v>96</v>
      </c>
    </row>
    <row r="2" spans="1:3" ht="12.75">
      <c r="A2" s="39">
        <f>BasedeDados!D15</f>
        <v>58049.999999999985</v>
      </c>
      <c r="B2" s="28">
        <f>BasedeDados!E13</f>
        <v>38699.99999999999</v>
      </c>
      <c r="C2" s="3"/>
    </row>
    <row r="3" spans="1:3" ht="12.75">
      <c r="A3" s="27">
        <f>BasedeDados!D16</f>
        <v>46800</v>
      </c>
      <c r="B3" s="28">
        <f>BasedeDados!E14</f>
        <v>0</v>
      </c>
      <c r="C3" s="3"/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25"/>
  <sheetViews>
    <sheetView zoomScalePageLayoutView="0" workbookViewId="0" topLeftCell="C1">
      <selection activeCell="E13" sqref="E13"/>
    </sheetView>
  </sheetViews>
  <sheetFormatPr defaultColWidth="9.140625" defaultRowHeight="12.75"/>
  <cols>
    <col min="1" max="1" width="16.8515625" style="0" bestFit="1" customWidth="1"/>
    <col min="2" max="2" width="12.421875" style="0" bestFit="1" customWidth="1"/>
    <col min="3" max="3" width="16.7109375" style="0" bestFit="1" customWidth="1"/>
    <col min="4" max="4" width="7.00390625" style="0" bestFit="1" customWidth="1"/>
    <col min="5" max="5" width="61.8515625" style="0" bestFit="1" customWidth="1"/>
    <col min="6" max="6" width="6.57421875" style="0" bestFit="1" customWidth="1"/>
    <col min="7" max="7" width="64.57421875" style="0" bestFit="1" customWidth="1"/>
    <col min="8" max="8" width="7.00390625" style="0" bestFit="1" customWidth="1"/>
    <col min="9" max="9" width="65.421875" style="0" bestFit="1" customWidth="1"/>
    <col min="10" max="10" width="6.57421875" style="0" bestFit="1" customWidth="1"/>
    <col min="11" max="11" width="61.00390625" style="0" bestFit="1" customWidth="1"/>
    <col min="12" max="12" width="8.00390625" style="0" bestFit="1" customWidth="1"/>
    <col min="13" max="13" width="56.421875" style="0" bestFit="1" customWidth="1"/>
    <col min="14" max="14" width="6.57421875" style="0" bestFit="1" customWidth="1"/>
  </cols>
  <sheetData>
    <row r="1" spans="1:14" ht="12.75">
      <c r="A1" s="4" t="s">
        <v>0</v>
      </c>
      <c r="B1" s="4" t="s">
        <v>6</v>
      </c>
      <c r="C1" s="4" t="s">
        <v>1</v>
      </c>
      <c r="D1" s="4" t="s">
        <v>12</v>
      </c>
      <c r="E1" s="4" t="s">
        <v>2</v>
      </c>
      <c r="F1" s="4" t="s">
        <v>12</v>
      </c>
      <c r="G1" s="4" t="s">
        <v>3</v>
      </c>
      <c r="H1" s="4" t="s">
        <v>12</v>
      </c>
      <c r="I1" s="4" t="s">
        <v>4</v>
      </c>
      <c r="J1" s="4" t="s">
        <v>12</v>
      </c>
      <c r="K1" s="4" t="s">
        <v>5</v>
      </c>
      <c r="L1" s="4" t="s">
        <v>12</v>
      </c>
      <c r="M1" s="4" t="s">
        <v>13</v>
      </c>
      <c r="N1" s="4" t="s">
        <v>12</v>
      </c>
    </row>
    <row r="2" spans="1:14" ht="12.75">
      <c r="A2" s="3" t="s">
        <v>7</v>
      </c>
      <c r="B2">
        <f>51000/1000</f>
        <v>51</v>
      </c>
      <c r="C2" s="3" t="s">
        <v>14</v>
      </c>
      <c r="D2">
        <v>12780</v>
      </c>
      <c r="E2" s="3" t="s">
        <v>16</v>
      </c>
      <c r="F2" s="3">
        <v>900</v>
      </c>
      <c r="G2" s="3" t="s">
        <v>19</v>
      </c>
      <c r="H2" s="3">
        <v>485000</v>
      </c>
      <c r="I2" s="3" t="s">
        <v>25</v>
      </c>
      <c r="J2" s="3">
        <v>22000</v>
      </c>
      <c r="K2" s="3" t="s">
        <v>27</v>
      </c>
      <c r="L2" s="3">
        <v>1080000</v>
      </c>
      <c r="M2" s="3" t="s">
        <v>34</v>
      </c>
      <c r="N2" s="3">
        <v>35000</v>
      </c>
    </row>
    <row r="3" spans="1:14" ht="12.75">
      <c r="A3" s="3" t="s">
        <v>8</v>
      </c>
      <c r="B3">
        <f>31200/1000</f>
        <v>31.2</v>
      </c>
      <c r="C3" s="3" t="s">
        <v>15</v>
      </c>
      <c r="D3">
        <v>14050</v>
      </c>
      <c r="E3" s="3" t="s">
        <v>17</v>
      </c>
      <c r="F3" s="3">
        <v>1500</v>
      </c>
      <c r="G3" s="3" t="s">
        <v>20</v>
      </c>
      <c r="H3" s="3">
        <v>520000</v>
      </c>
      <c r="I3" s="3" t="s">
        <v>26</v>
      </c>
      <c r="J3" s="3">
        <v>30000</v>
      </c>
      <c r="K3" s="3" t="s">
        <v>28</v>
      </c>
      <c r="L3" s="3">
        <v>1300000</v>
      </c>
      <c r="M3" s="3" t="s">
        <v>35</v>
      </c>
      <c r="N3" s="3">
        <v>43000</v>
      </c>
    </row>
    <row r="4" spans="1:14" ht="12.75">
      <c r="A4" s="3" t="s">
        <v>9</v>
      </c>
      <c r="B4">
        <f>21000/1000</f>
        <v>21</v>
      </c>
      <c r="E4" s="3" t="s">
        <v>18</v>
      </c>
      <c r="F4" s="3">
        <v>5120</v>
      </c>
      <c r="G4" s="3" t="s">
        <v>21</v>
      </c>
      <c r="H4" s="3">
        <v>630000</v>
      </c>
      <c r="J4" s="3"/>
      <c r="K4" s="3" t="s">
        <v>103</v>
      </c>
      <c r="L4" s="3">
        <v>1720000</v>
      </c>
      <c r="M4" s="3" t="s">
        <v>36</v>
      </c>
      <c r="N4" s="3">
        <v>40000</v>
      </c>
    </row>
    <row r="5" spans="1:14" ht="12.75">
      <c r="A5" s="3" t="s">
        <v>10</v>
      </c>
      <c r="B5">
        <f>85000/1000</f>
        <v>85</v>
      </c>
      <c r="F5" s="3"/>
      <c r="G5" s="3" t="s">
        <v>22</v>
      </c>
      <c r="H5" s="3">
        <v>530000</v>
      </c>
      <c r="J5" s="3"/>
      <c r="K5" s="3" t="s">
        <v>29</v>
      </c>
      <c r="L5" s="3">
        <v>1150000</v>
      </c>
      <c r="M5" s="3" t="s">
        <v>37</v>
      </c>
      <c r="N5" s="3">
        <v>48000</v>
      </c>
    </row>
    <row r="6" spans="1:14" ht="12.75">
      <c r="A6" s="3" t="s">
        <v>11</v>
      </c>
      <c r="B6">
        <f>78000/1000</f>
        <v>78</v>
      </c>
      <c r="F6" s="3"/>
      <c r="G6" s="3" t="s">
        <v>24</v>
      </c>
      <c r="H6" s="3">
        <v>610000</v>
      </c>
      <c r="J6" s="3"/>
      <c r="K6" s="3" t="s">
        <v>30</v>
      </c>
      <c r="L6" s="3">
        <v>1370000</v>
      </c>
      <c r="M6" s="3" t="s">
        <v>38</v>
      </c>
      <c r="N6" s="3">
        <v>63000</v>
      </c>
    </row>
    <row r="7" spans="6:14" ht="12.75">
      <c r="F7" s="3"/>
      <c r="G7" s="3" t="s">
        <v>23</v>
      </c>
      <c r="H7" s="3">
        <v>700000</v>
      </c>
      <c r="J7" s="3"/>
      <c r="K7" s="3" t="s">
        <v>31</v>
      </c>
      <c r="L7" s="3">
        <v>1870000</v>
      </c>
      <c r="M7" s="3" t="s">
        <v>39</v>
      </c>
      <c r="N7" s="3">
        <v>78000</v>
      </c>
    </row>
    <row r="8" spans="1:14" ht="12.75">
      <c r="A8" s="6" t="s">
        <v>11</v>
      </c>
      <c r="C8" s="5" t="s">
        <v>15</v>
      </c>
      <c r="E8" s="5" t="s">
        <v>17</v>
      </c>
      <c r="F8" s="3"/>
      <c r="G8" s="6" t="s">
        <v>22</v>
      </c>
      <c r="H8" s="3"/>
      <c r="I8" s="6" t="s">
        <v>46</v>
      </c>
      <c r="J8" s="3"/>
      <c r="K8" s="3" t="s">
        <v>32</v>
      </c>
      <c r="L8" s="3">
        <v>1380000</v>
      </c>
      <c r="N8" s="3"/>
    </row>
    <row r="9" spans="1:14" ht="12.75">
      <c r="A9" s="5">
        <f>IF(A8=A2,B2,IF(A8=A3,B3,IF(A8=A4,B4,IF(A8=A5,B5,IF(A8=A6,B6,0)))))</f>
        <v>78</v>
      </c>
      <c r="B9" s="11"/>
      <c r="C9" s="5">
        <f>IF(C8=C2,D2,IF(C8=C3,D3,0))</f>
        <v>14050</v>
      </c>
      <c r="D9" s="11"/>
      <c r="E9" s="5">
        <f>IF(E8=E2,F2,IF(E8=E3,F3,IF(E8=E4,F4,0)))</f>
        <v>1500</v>
      </c>
      <c r="F9" s="12"/>
      <c r="G9" s="5">
        <f>IF(G8=G2,H2,IF(G8=G3,H3,IF(G8=G4,H4,IF(G8=G5,H5,IF(G8=G6,H6,IF(G8=G7,H7,0))))))</f>
        <v>530000</v>
      </c>
      <c r="H9" s="12"/>
      <c r="I9" s="5">
        <f>IF(I8=I2,J2,IF(I8=I3,J3,0))</f>
        <v>30000</v>
      </c>
      <c r="J9" s="12"/>
      <c r="K9" s="3" t="s">
        <v>33</v>
      </c>
      <c r="L9" s="3">
        <v>1890000</v>
      </c>
      <c r="N9" s="3"/>
    </row>
    <row r="10" spans="1:14" ht="12.75">
      <c r="A10" s="7">
        <v>600</v>
      </c>
      <c r="C10" s="8"/>
      <c r="E10" s="8"/>
      <c r="F10" s="3"/>
      <c r="G10" s="8"/>
      <c r="H10" s="3"/>
      <c r="I10" s="8"/>
      <c r="J10" s="3"/>
      <c r="K10" s="6" t="s">
        <v>104</v>
      </c>
      <c r="L10" s="3"/>
      <c r="M10" s="6"/>
      <c r="N10" s="3"/>
    </row>
    <row r="11" spans="1:14" ht="13.5">
      <c r="A11" s="30">
        <f>IF(A10&gt;0,A10*A9,0)</f>
        <v>46800</v>
      </c>
      <c r="B11" s="3"/>
      <c r="C11" s="30">
        <f>IF(C10&gt;0,C10*C9,0)</f>
        <v>0</v>
      </c>
      <c r="D11" s="3"/>
      <c r="E11" s="9">
        <f>IF(E10&gt;0,E10*E9,0)</f>
        <v>0</v>
      </c>
      <c r="G11" s="30">
        <f>IF(G10&gt;0,G10*G9,0)</f>
        <v>0</v>
      </c>
      <c r="I11" s="9">
        <f>IF(I10&gt;0,I10*I9,0)</f>
        <v>0</v>
      </c>
      <c r="K11" s="5">
        <f>IF(K10=K2,L2,IF(K10=K3,L3,IF(K10=K4,L4,IF(K10=K5,L5,IF(K10=K6,L6,IF(K10=K7,L7,IF(K10=K8,L8,IF(K10=K9,L9,0))))))))</f>
        <v>1150000</v>
      </c>
      <c r="L11" s="11"/>
      <c r="M11" s="5">
        <f>IF(M10=M2,N2,IF(M10=M3,N3,IF(M10=M4,N4,IF(M10=M5,N5,IF(M10=M6,N6,IF(M10=M7,N7,0))))))</f>
        <v>0</v>
      </c>
      <c r="N11" s="10"/>
    </row>
    <row r="12" spans="3:13" ht="12.75">
      <c r="C12" s="3" t="s">
        <v>41</v>
      </c>
      <c r="D12" s="9">
        <v>0</v>
      </c>
      <c r="K12" s="8"/>
      <c r="M12" s="8"/>
    </row>
    <row r="13" spans="1:13" ht="12.75">
      <c r="A13" s="3" t="s">
        <v>40</v>
      </c>
      <c r="B13" s="5">
        <f>A11+C11+E11+G11+I11+K13+M13</f>
        <v>46800</v>
      </c>
      <c r="C13" s="3" t="s">
        <v>42</v>
      </c>
      <c r="D13" s="9">
        <v>4.3</v>
      </c>
      <c r="E13" s="5">
        <f>IF(D12=1,D13*8*10^6*0.0015,IF(D12=0,D13*6*10^6*0.0015,0))</f>
        <v>38699.99999999999</v>
      </c>
      <c r="F13" s="3"/>
      <c r="K13" s="9">
        <f>IF(K12&gt;0,K12*K11,0)</f>
        <v>0</v>
      </c>
      <c r="M13" s="9">
        <f>IF(M12&gt;0,M12*M11,0)</f>
        <v>0</v>
      </c>
    </row>
    <row r="14" spans="3:6" ht="12.75">
      <c r="C14" s="3" t="s">
        <v>43</v>
      </c>
      <c r="D14" s="9">
        <v>0</v>
      </c>
      <c r="E14" s="5">
        <f>IF(D12=1,D14*8*10^6*0.0015,IF(D12=0,D14*6*10^6*0.0015,0))</f>
        <v>0</v>
      </c>
      <c r="F14" s="3"/>
    </row>
    <row r="15" spans="3:5" ht="12.75">
      <c r="C15" s="3" t="s">
        <v>44</v>
      </c>
      <c r="D15">
        <f>E15</f>
        <v>58049.999999999985</v>
      </c>
      <c r="E15">
        <f>E13*1.5</f>
        <v>58049.999999999985</v>
      </c>
    </row>
    <row r="16" spans="3:5" ht="12.75">
      <c r="C16" s="3" t="s">
        <v>45</v>
      </c>
      <c r="D16">
        <f>B13+E16</f>
        <v>46800</v>
      </c>
      <c r="E16">
        <f>E14*1.5</f>
        <v>0</v>
      </c>
    </row>
    <row r="17" ht="12.75">
      <c r="A17" s="3"/>
    </row>
    <row r="23" ht="12.75">
      <c r="G23" s="3"/>
    </row>
    <row r="25" spans="7:8" ht="12.75">
      <c r="G25" s="3"/>
      <c r="H25" s="3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2"/>
  <dimension ref="A1:G5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00390625" style="24" bestFit="1" customWidth="1"/>
    <col min="2" max="2" width="21.8515625" style="0" bestFit="1" customWidth="1"/>
    <col min="3" max="3" width="23.00390625" style="0" bestFit="1" customWidth="1"/>
    <col min="4" max="4" width="5.7109375" style="24" bestFit="1" customWidth="1"/>
    <col min="5" max="5" width="10.140625" style="0" bestFit="1" customWidth="1"/>
    <col min="7" max="7" width="34.28125" style="0" bestFit="1" customWidth="1"/>
    <col min="8" max="8" width="12.8515625" style="0" bestFit="1" customWidth="1"/>
  </cols>
  <sheetData>
    <row r="1" spans="1:5" ht="12.75">
      <c r="A1" s="13">
        <f>COUNTIF(A3:A120,"=1")</f>
        <v>3</v>
      </c>
      <c r="B1" s="13">
        <f>COUNTIF(A3:A120,"=3")</f>
        <v>1</v>
      </c>
      <c r="C1" s="13">
        <f>COUNTIF(E4:E56,"&gt;0")</f>
        <v>9</v>
      </c>
      <c r="D1" s="14"/>
      <c r="E1" s="15"/>
    </row>
    <row r="2" spans="1:5" ht="12.75">
      <c r="A2" s="16" t="s">
        <v>47</v>
      </c>
      <c r="B2" s="17" t="s">
        <v>48</v>
      </c>
      <c r="C2" s="17" t="s">
        <v>49</v>
      </c>
      <c r="D2" s="17" t="s">
        <v>50</v>
      </c>
      <c r="E2" s="17" t="s">
        <v>51</v>
      </c>
    </row>
    <row r="3" spans="1:5" ht="12.75">
      <c r="A3" s="18">
        <v>1</v>
      </c>
      <c r="B3" s="25" t="s">
        <v>87</v>
      </c>
      <c r="C3" s="20"/>
      <c r="D3" s="21"/>
      <c r="E3" s="20"/>
    </row>
    <row r="4" spans="1:5" ht="12.75">
      <c r="A4" s="21">
        <v>2</v>
      </c>
      <c r="B4" s="26" t="s">
        <v>92</v>
      </c>
      <c r="C4" s="37" t="s">
        <v>125</v>
      </c>
      <c r="D4" s="23">
        <f aca="true" t="shared" si="0" ref="D4:D55">IF(AND(A4=1,A5&gt;0),"END",IF(AND(A4="",A5=""),"END",""))</f>
      </c>
      <c r="E4" s="23">
        <f>IF(AND(A4&lt;&gt;"",A4&lt;&gt;1,C4&lt;&gt;""),MAX(E$3:E3)+1,"")</f>
        <v>1</v>
      </c>
    </row>
    <row r="5" spans="1:7" ht="12.75">
      <c r="A5" s="21">
        <v>2</v>
      </c>
      <c r="B5" s="26" t="s">
        <v>88</v>
      </c>
      <c r="C5" s="37" t="s">
        <v>124</v>
      </c>
      <c r="D5" s="23">
        <f t="shared" si="0"/>
      </c>
      <c r="E5" s="23">
        <f>IF(AND(A5&lt;&gt;"",A5&lt;&gt;1,C5&lt;&gt;""),MAX(E$3:E4)+1,"")</f>
        <v>2</v>
      </c>
      <c r="G5" s="24"/>
    </row>
    <row r="6" spans="1:7" ht="12.75">
      <c r="A6" s="21">
        <v>2</v>
      </c>
      <c r="B6" s="26" t="s">
        <v>93</v>
      </c>
      <c r="C6" s="20" t="s">
        <v>90</v>
      </c>
      <c r="D6" s="23">
        <f t="shared" si="0"/>
      </c>
      <c r="E6" s="23">
        <f>IF(AND(A6&lt;&gt;"",A6&lt;&gt;1,C6&lt;&gt;""),MAX(E$3:E5)+1,"")</f>
        <v>3</v>
      </c>
      <c r="G6" s="24"/>
    </row>
    <row r="7" spans="1:5" ht="12.75">
      <c r="A7" s="21">
        <v>0</v>
      </c>
      <c r="B7" s="22"/>
      <c r="C7" s="20"/>
      <c r="D7" s="23">
        <f t="shared" si="0"/>
      </c>
      <c r="E7" s="23">
        <f>IF(AND(A7&lt;&gt;"",A7&lt;&gt;1,C7&lt;&gt;""),MAX(E$3:E6)+1,"")</f>
      </c>
    </row>
    <row r="8" spans="1:5" ht="12.75">
      <c r="A8" s="18">
        <v>3</v>
      </c>
      <c r="B8" s="26" t="s">
        <v>98</v>
      </c>
      <c r="C8" s="20"/>
      <c r="D8" s="23">
        <f t="shared" si="0"/>
      </c>
      <c r="E8" s="23">
        <f>IF(AND(A8&lt;&gt;"",A8&lt;&gt;1,C8&lt;&gt;""),MAX(E$3:E7)+1,"")</f>
      </c>
    </row>
    <row r="9" spans="1:5" ht="12.75">
      <c r="A9" s="18">
        <v>4</v>
      </c>
      <c r="B9" s="26" t="s">
        <v>99</v>
      </c>
      <c r="C9" s="37" t="s">
        <v>118</v>
      </c>
      <c r="D9" s="23">
        <f t="shared" si="0"/>
      </c>
      <c r="E9" s="23">
        <f>IF(AND(A9&lt;&gt;"",A9&lt;&gt;1,C9&lt;&gt;""),MAX(E$3:E8)+1,"")</f>
        <v>4</v>
      </c>
    </row>
    <row r="10" spans="1:5" ht="12.75">
      <c r="A10" s="18">
        <v>4</v>
      </c>
      <c r="B10" s="26" t="s">
        <v>100</v>
      </c>
      <c r="C10" s="37" t="s">
        <v>119</v>
      </c>
      <c r="D10" s="23">
        <f t="shared" si="0"/>
      </c>
      <c r="E10" s="23">
        <f>IF(AND(A10&lt;&gt;"",A10&lt;&gt;1,C10&lt;&gt;""),MAX(E$3:E9)+1,"")</f>
        <v>5</v>
      </c>
    </row>
    <row r="11" spans="1:5" ht="12.75">
      <c r="A11" s="21">
        <v>1</v>
      </c>
      <c r="B11" s="25" t="s">
        <v>89</v>
      </c>
      <c r="C11" s="20"/>
      <c r="D11" s="23" t="str">
        <f t="shared" si="0"/>
        <v>END</v>
      </c>
      <c r="E11" s="23">
        <f>IF(AND(A11&lt;&gt;"",A11&lt;&gt;1,C11&lt;&gt;""),MAX(E$3:E10)+1,"")</f>
      </c>
    </row>
    <row r="12" spans="1:5" ht="12.75">
      <c r="A12" s="21">
        <v>2</v>
      </c>
      <c r="B12" s="26" t="s">
        <v>101</v>
      </c>
      <c r="C12" s="37" t="s">
        <v>122</v>
      </c>
      <c r="D12" s="23">
        <f t="shared" si="0"/>
      </c>
      <c r="E12" s="23">
        <f>IF(AND(A12&lt;&gt;"",A12&lt;&gt;1,C12&lt;&gt;""),MAX(E$3:E11)+1,"")</f>
        <v>6</v>
      </c>
    </row>
    <row r="13" spans="1:5" ht="12.75">
      <c r="A13" s="21">
        <v>2</v>
      </c>
      <c r="B13" s="26" t="s">
        <v>102</v>
      </c>
      <c r="C13" s="26" t="s">
        <v>123</v>
      </c>
      <c r="D13" s="23">
        <f t="shared" si="0"/>
      </c>
      <c r="E13" s="23">
        <f>IF(AND(A13&lt;&gt;"",A13&lt;&gt;1,C13&lt;&gt;""),MAX(E$3:E12)+1,"")</f>
        <v>7</v>
      </c>
    </row>
    <row r="14" spans="1:5" ht="12.75">
      <c r="A14" s="21">
        <v>1</v>
      </c>
      <c r="B14" s="25" t="s">
        <v>86</v>
      </c>
      <c r="C14" s="20"/>
      <c r="D14" s="23" t="str">
        <f t="shared" si="0"/>
        <v>END</v>
      </c>
      <c r="E14" s="23">
        <f>IF(AND(A14&lt;&gt;"",A14&lt;&gt;1,C14&lt;&gt;""),MAX(E$3:E13)+1,"")</f>
      </c>
    </row>
    <row r="15" spans="1:5" ht="12.75">
      <c r="A15" s="21">
        <v>2</v>
      </c>
      <c r="B15" s="26" t="s">
        <v>94</v>
      </c>
      <c r="C15" s="37" t="s">
        <v>120</v>
      </c>
      <c r="D15" s="23">
        <f t="shared" si="0"/>
      </c>
      <c r="E15" s="23">
        <f>IF(AND(A15&lt;&gt;"",A15&lt;&gt;1,C15&lt;&gt;""),MAX(E$3:E14)+1,"")</f>
        <v>8</v>
      </c>
    </row>
    <row r="16" spans="1:5" ht="12.75">
      <c r="A16" s="21">
        <v>2</v>
      </c>
      <c r="B16" s="26" t="s">
        <v>95</v>
      </c>
      <c r="C16" s="37" t="s">
        <v>121</v>
      </c>
      <c r="D16" s="23">
        <f t="shared" si="0"/>
      </c>
      <c r="E16" s="23">
        <f>IF(AND(A16&lt;&gt;"",A16&lt;&gt;1,C16&lt;&gt;""),MAX(E$3:E15)+1,"")</f>
        <v>9</v>
      </c>
    </row>
    <row r="17" spans="1:5" ht="12.75">
      <c r="A17" s="21"/>
      <c r="B17" s="19" t="s">
        <v>91</v>
      </c>
      <c r="C17" s="20"/>
      <c r="D17" s="23" t="str">
        <f t="shared" si="0"/>
        <v>END</v>
      </c>
      <c r="E17" s="23">
        <f>IF(AND(A17&lt;&gt;"",A17&lt;&gt;1,C17&lt;&gt;""),MAX(E$3:E16)+1,"")</f>
      </c>
    </row>
    <row r="18" spans="1:5" ht="12.75">
      <c r="A18" s="21"/>
      <c r="B18" s="22" t="s">
        <v>52</v>
      </c>
      <c r="C18" s="20" t="s">
        <v>53</v>
      </c>
      <c r="D18" s="23" t="str">
        <f t="shared" si="0"/>
        <v>END</v>
      </c>
      <c r="E18" s="23">
        <f>IF(AND(A18&lt;&gt;"",A18&lt;&gt;1,C18&lt;&gt;""),MAX(E$3:E17)+1,"")</f>
      </c>
    </row>
    <row r="19" spans="1:5" ht="12.75">
      <c r="A19" s="21"/>
      <c r="B19" s="22" t="s">
        <v>54</v>
      </c>
      <c r="C19" s="20" t="s">
        <v>55</v>
      </c>
      <c r="D19" s="23" t="str">
        <f t="shared" si="0"/>
        <v>END</v>
      </c>
      <c r="E19" s="23">
        <f>IF(AND(A19&lt;&gt;"",A19&lt;&gt;1,C19&lt;&gt;""),MAX(E$3:E18)+1,"")</f>
      </c>
    </row>
    <row r="20" spans="1:5" ht="12.75">
      <c r="A20" s="21"/>
      <c r="B20" s="22" t="s">
        <v>56</v>
      </c>
      <c r="C20" s="20" t="s">
        <v>57</v>
      </c>
      <c r="D20" s="23" t="str">
        <f t="shared" si="0"/>
        <v>END</v>
      </c>
      <c r="E20" s="23">
        <f>IF(AND(A20&lt;&gt;"",A20&lt;&gt;1,C20&lt;&gt;""),MAX(E$3:E19)+1,"")</f>
      </c>
    </row>
    <row r="21" spans="1:5" ht="12.75">
      <c r="A21" s="21"/>
      <c r="B21" s="22" t="s">
        <v>58</v>
      </c>
      <c r="C21" s="20" t="s">
        <v>59</v>
      </c>
      <c r="D21" s="23" t="str">
        <f t="shared" si="0"/>
        <v>END</v>
      </c>
      <c r="E21" s="23">
        <f>IF(AND(A21&lt;&gt;"",A21&lt;&gt;1,C21&lt;&gt;""),MAX(E$3:E20)+1,"")</f>
      </c>
    </row>
    <row r="22" spans="1:5" ht="12.75">
      <c r="A22" s="18"/>
      <c r="B22" s="22"/>
      <c r="C22" s="20"/>
      <c r="D22" s="23" t="str">
        <f t="shared" si="0"/>
        <v>END</v>
      </c>
      <c r="E22" s="23">
        <f>IF(AND(A22&lt;&gt;"",A22&lt;&gt;1,C22&lt;&gt;""),MAX(E$3:E21)+1,"")</f>
      </c>
    </row>
    <row r="23" spans="1:5" ht="12.75">
      <c r="A23" s="21"/>
      <c r="B23" s="22" t="s">
        <v>60</v>
      </c>
      <c r="C23" s="20" t="s">
        <v>61</v>
      </c>
      <c r="D23" s="23" t="str">
        <f t="shared" si="0"/>
        <v>END</v>
      </c>
      <c r="E23" s="23">
        <f>IF(AND(A23&lt;&gt;"",A23&lt;&gt;1,C23&lt;&gt;""),MAX(E$3:E22)+1,"")</f>
      </c>
    </row>
    <row r="24" spans="1:5" ht="12.75">
      <c r="A24" s="21"/>
      <c r="B24" s="22" t="s">
        <v>62</v>
      </c>
      <c r="C24" s="20" t="s">
        <v>63</v>
      </c>
      <c r="D24" s="23" t="str">
        <f t="shared" si="0"/>
        <v>END</v>
      </c>
      <c r="E24" s="23">
        <f>IF(AND(A24&lt;&gt;"",A24&lt;&gt;1,C24&lt;&gt;""),MAX(E$3:E23)+1,"")</f>
      </c>
    </row>
    <row r="25" spans="1:5" ht="12.75">
      <c r="A25" s="21"/>
      <c r="B25" s="22" t="s">
        <v>64</v>
      </c>
      <c r="C25" s="20" t="s">
        <v>65</v>
      </c>
      <c r="D25" s="23" t="str">
        <f t="shared" si="0"/>
        <v>END</v>
      </c>
      <c r="E25" s="23">
        <f>IF(AND(A25&lt;&gt;"",A25&lt;&gt;1,C25&lt;&gt;""),MAX(E$3:E24)+1,"")</f>
      </c>
    </row>
    <row r="26" spans="1:5" ht="12.75">
      <c r="A26" s="21"/>
      <c r="B26" s="19" t="s">
        <v>69</v>
      </c>
      <c r="C26" s="20"/>
      <c r="D26" s="23" t="str">
        <f t="shared" si="0"/>
        <v>END</v>
      </c>
      <c r="E26" s="23">
        <f>IF(AND(A26&lt;&gt;"",A26&lt;&gt;1,C26&lt;&gt;""),MAX(E$3:E25)+1,"")</f>
      </c>
    </row>
    <row r="27" spans="1:5" ht="12.75">
      <c r="A27" s="21"/>
      <c r="B27" s="22" t="s">
        <v>70</v>
      </c>
      <c r="C27" s="20" t="s">
        <v>66</v>
      </c>
      <c r="D27" s="23" t="str">
        <f t="shared" si="0"/>
        <v>END</v>
      </c>
      <c r="E27" s="23">
        <f>IF(AND(A27&lt;&gt;"",A27&lt;&gt;1,C27&lt;&gt;""),MAX(E$3:E26)+1,"")</f>
      </c>
    </row>
    <row r="28" spans="1:5" ht="12.75">
      <c r="A28" s="21"/>
      <c r="B28" s="22" t="s">
        <v>71</v>
      </c>
      <c r="C28" s="20" t="s">
        <v>72</v>
      </c>
      <c r="D28" s="23" t="str">
        <f t="shared" si="0"/>
        <v>END</v>
      </c>
      <c r="E28" s="23">
        <f>IF(AND(A28&lt;&gt;"",A28&lt;&gt;1,C28&lt;&gt;""),MAX(E$3:E27)+1,"")</f>
      </c>
    </row>
    <row r="29" spans="1:5" ht="12.75">
      <c r="A29" s="21"/>
      <c r="B29" s="22" t="s">
        <v>73</v>
      </c>
      <c r="C29" s="20" t="s">
        <v>74</v>
      </c>
      <c r="D29" s="23" t="str">
        <f t="shared" si="0"/>
        <v>END</v>
      </c>
      <c r="E29" s="23">
        <f>IF(AND(A29&lt;&gt;"",A29&lt;&gt;1,C29&lt;&gt;""),MAX(E$3:E28)+1,"")</f>
      </c>
    </row>
    <row r="30" spans="1:5" ht="12.75">
      <c r="A30" s="21"/>
      <c r="B30" s="22" t="s">
        <v>75</v>
      </c>
      <c r="C30" s="20" t="s">
        <v>67</v>
      </c>
      <c r="D30" s="23" t="str">
        <f t="shared" si="0"/>
        <v>END</v>
      </c>
      <c r="E30" s="23">
        <f>IF(AND(A30&lt;&gt;"",A30&lt;&gt;1,C30&lt;&gt;""),MAX(E$3:E29)+1,"")</f>
      </c>
    </row>
    <row r="31" spans="1:5" ht="12.75">
      <c r="A31" s="18"/>
      <c r="B31" s="22"/>
      <c r="C31" s="22"/>
      <c r="D31" s="23" t="str">
        <f t="shared" si="0"/>
        <v>END</v>
      </c>
      <c r="E31" s="23">
        <f>IF(AND(A31&lt;&gt;"",A31&lt;&gt;1,C31&lt;&gt;""),MAX(E$3:E30)+1,"")</f>
      </c>
    </row>
    <row r="32" spans="1:5" ht="12.75">
      <c r="A32" s="21"/>
      <c r="B32" s="22" t="s">
        <v>76</v>
      </c>
      <c r="C32" s="22"/>
      <c r="D32" s="23" t="str">
        <f t="shared" si="0"/>
        <v>END</v>
      </c>
      <c r="E32" s="23">
        <f>IF(AND(A32&lt;&gt;"",A32&lt;&gt;1,C32&lt;&gt;""),MAX(E$3:E31)+1,"")</f>
      </c>
    </row>
    <row r="33" spans="1:5" ht="12.75">
      <c r="A33" s="21"/>
      <c r="B33" s="22" t="s">
        <v>77</v>
      </c>
      <c r="C33" s="22" t="s">
        <v>78</v>
      </c>
      <c r="D33" s="23" t="str">
        <f t="shared" si="0"/>
        <v>END</v>
      </c>
      <c r="E33" s="23">
        <f>IF(AND(A33&lt;&gt;"",A33&lt;&gt;1,C33&lt;&gt;""),MAX(E$3:E32)+1,"")</f>
      </c>
    </row>
    <row r="34" spans="1:5" ht="12.75">
      <c r="A34" s="21"/>
      <c r="B34" s="22" t="s">
        <v>79</v>
      </c>
      <c r="C34" s="22" t="s">
        <v>78</v>
      </c>
      <c r="D34" s="23" t="str">
        <f t="shared" si="0"/>
        <v>END</v>
      </c>
      <c r="E34" s="23">
        <f>IF(AND(A34&lt;&gt;"",A34&lt;&gt;1,C34&lt;&gt;""),MAX(E$3:E33)+1,"")</f>
      </c>
    </row>
    <row r="35" spans="1:5" ht="12.75">
      <c r="A35" s="21"/>
      <c r="B35" s="19"/>
      <c r="C35" s="20"/>
      <c r="D35" s="23" t="str">
        <f t="shared" si="0"/>
        <v>END</v>
      </c>
      <c r="E35" s="23">
        <f>IF(AND(A35&lt;&gt;"",A35&lt;&gt;1,C35&lt;&gt;""),MAX(E$3:E34)+1,"")</f>
      </c>
    </row>
    <row r="36" spans="1:5" ht="12.75">
      <c r="A36" s="21"/>
      <c r="B36" s="19" t="s">
        <v>80</v>
      </c>
      <c r="C36" s="22" t="s">
        <v>81</v>
      </c>
      <c r="D36" s="23" t="str">
        <f t="shared" si="0"/>
        <v>END</v>
      </c>
      <c r="E36" s="23">
        <f>IF(AND(A36&lt;&gt;"",A36&lt;&gt;1,C36&lt;&gt;""),MAX(E$3:E35)+1,"")</f>
      </c>
    </row>
    <row r="37" spans="1:5" ht="12.75">
      <c r="A37" s="21"/>
      <c r="B37" s="19" t="s">
        <v>82</v>
      </c>
      <c r="C37" s="20" t="s">
        <v>81</v>
      </c>
      <c r="D37" s="23" t="str">
        <f t="shared" si="0"/>
        <v>END</v>
      </c>
      <c r="E37" s="23">
        <f>IF(AND(A37&lt;&gt;"",A37&lt;&gt;1,C37&lt;&gt;""),MAX(E$3:E36)+1,"")</f>
      </c>
    </row>
    <row r="38" spans="1:5" ht="12.75">
      <c r="A38" s="21"/>
      <c r="B38" s="19" t="s">
        <v>83</v>
      </c>
      <c r="C38" s="20"/>
      <c r="D38" s="23" t="str">
        <f t="shared" si="0"/>
        <v>END</v>
      </c>
      <c r="E38" s="23">
        <f>IF(AND(A38&lt;&gt;"",A38&lt;&gt;1,C38&lt;&gt;""),MAX(E$3:E37)+1,"")</f>
      </c>
    </row>
    <row r="39" spans="1:5" ht="12.75">
      <c r="A39" s="21"/>
      <c r="B39" s="19" t="s">
        <v>84</v>
      </c>
      <c r="C39" s="20" t="s">
        <v>81</v>
      </c>
      <c r="D39" s="23" t="str">
        <f t="shared" si="0"/>
        <v>END</v>
      </c>
      <c r="E39" s="23">
        <f>IF(AND(A39&lt;&gt;"",A39&lt;&gt;1,C39&lt;&gt;""),MAX(E$3:E38)+1,"")</f>
      </c>
    </row>
    <row r="40" spans="1:5" ht="12.75">
      <c r="A40" s="21"/>
      <c r="B40" s="19" t="s">
        <v>85</v>
      </c>
      <c r="C40" s="20" t="s">
        <v>81</v>
      </c>
      <c r="D40" s="23" t="str">
        <f t="shared" si="0"/>
        <v>END</v>
      </c>
      <c r="E40" s="23">
        <f>IF(AND(A40&lt;&gt;"",A40&lt;&gt;1,C40&lt;&gt;""),MAX(E$3:E39)+1,"")</f>
      </c>
    </row>
    <row r="41" spans="1:5" ht="12.75">
      <c r="A41" s="21"/>
      <c r="B41" s="19"/>
      <c r="C41" s="20"/>
      <c r="D41" s="23" t="str">
        <f t="shared" si="0"/>
        <v>END</v>
      </c>
      <c r="E41" s="23">
        <f>IF(AND(A41&lt;&gt;"",A41&lt;&gt;1,C41&lt;&gt;""),MAX(E$3:E40)+1,"")</f>
      </c>
    </row>
    <row r="42" spans="1:5" ht="12.75">
      <c r="A42" s="21"/>
      <c r="B42" s="19"/>
      <c r="C42" s="20"/>
      <c r="D42" s="23" t="str">
        <f t="shared" si="0"/>
        <v>END</v>
      </c>
      <c r="E42" s="23">
        <f>IF(AND(A42&lt;&gt;"",A42&lt;&gt;1,C42&lt;&gt;""),MAX(E$3:E41)+1,"")</f>
      </c>
    </row>
    <row r="43" spans="1:5" ht="12.75">
      <c r="A43" s="21"/>
      <c r="B43" s="19"/>
      <c r="C43" s="20"/>
      <c r="D43" s="23" t="str">
        <f t="shared" si="0"/>
        <v>END</v>
      </c>
      <c r="E43" s="23">
        <f>IF(AND(A43&lt;&gt;"",A43&lt;&gt;1,C43&lt;&gt;""),MAX(E$3:E42)+1,"")</f>
      </c>
    </row>
    <row r="44" spans="1:5" ht="12.75">
      <c r="A44" s="21"/>
      <c r="B44" s="19"/>
      <c r="C44" s="20"/>
      <c r="D44" s="23" t="str">
        <f t="shared" si="0"/>
        <v>END</v>
      </c>
      <c r="E44" s="23">
        <f>IF(AND(A44&lt;&gt;"",A44&lt;&gt;1,C44&lt;&gt;""),MAX(E$3:E43)+1,"")</f>
      </c>
    </row>
    <row r="45" spans="1:5" ht="12.75">
      <c r="A45" s="21"/>
      <c r="B45" s="19"/>
      <c r="C45" s="20"/>
      <c r="D45" s="23" t="str">
        <f t="shared" si="0"/>
        <v>END</v>
      </c>
      <c r="E45" s="23">
        <f>IF(AND(A45&lt;&gt;"",A45&lt;&gt;1,C45&lt;&gt;""),MAX(E$3:E44)+1,"")</f>
      </c>
    </row>
    <row r="46" spans="1:5" ht="12.75">
      <c r="A46" s="21"/>
      <c r="B46" s="19"/>
      <c r="C46" s="20"/>
      <c r="D46" s="23" t="str">
        <f t="shared" si="0"/>
        <v>END</v>
      </c>
      <c r="E46" s="23">
        <f>IF(AND(A46&lt;&gt;"",A46&lt;&gt;1,C46&lt;&gt;""),MAX(E$3:E45)+1,"")</f>
      </c>
    </row>
    <row r="47" spans="1:5" ht="12.75">
      <c r="A47" s="21"/>
      <c r="B47" s="19"/>
      <c r="C47" s="20"/>
      <c r="D47" s="23" t="str">
        <f t="shared" si="0"/>
        <v>END</v>
      </c>
      <c r="E47" s="23">
        <f>IF(AND(A47&lt;&gt;"",A47&lt;&gt;1,C47&lt;&gt;""),MAX(E$3:E46)+1,"")</f>
      </c>
    </row>
    <row r="48" spans="1:5" ht="12.75">
      <c r="A48" s="21"/>
      <c r="B48" s="19"/>
      <c r="C48" s="20"/>
      <c r="D48" s="23" t="str">
        <f t="shared" si="0"/>
        <v>END</v>
      </c>
      <c r="E48" s="23">
        <f>IF(AND(A48&lt;&gt;"",A48&lt;&gt;1,C48&lt;&gt;""),MAX(E$3:E47)+1,"")</f>
      </c>
    </row>
    <row r="49" spans="1:5" ht="12.75">
      <c r="A49" s="21"/>
      <c r="B49" s="19"/>
      <c r="C49" s="20"/>
      <c r="D49" s="23" t="str">
        <f t="shared" si="0"/>
        <v>END</v>
      </c>
      <c r="E49" s="23">
        <f>IF(AND(A49&lt;&gt;"",A49&lt;&gt;1,C49&lt;&gt;""),MAX(E$3:E48)+1,"")</f>
      </c>
    </row>
    <row r="50" spans="1:5" ht="12.75">
      <c r="A50" s="21"/>
      <c r="B50" s="19"/>
      <c r="C50" s="20"/>
      <c r="D50" s="23" t="str">
        <f t="shared" si="0"/>
        <v>END</v>
      </c>
      <c r="E50" s="23">
        <f>IF(AND(A50&lt;&gt;"",A50&lt;&gt;1,C50&lt;&gt;""),MAX(E$3:E49)+1,"")</f>
      </c>
    </row>
    <row r="51" spans="1:5" ht="12.75">
      <c r="A51" s="21"/>
      <c r="B51" s="19"/>
      <c r="C51" s="20"/>
      <c r="D51" s="23" t="str">
        <f t="shared" si="0"/>
        <v>END</v>
      </c>
      <c r="E51" s="23">
        <f>IF(AND(A51&lt;&gt;"",A51&lt;&gt;1,C51&lt;&gt;""),MAX(E$3:E50)+1,"")</f>
      </c>
    </row>
    <row r="52" spans="1:5" ht="12.75">
      <c r="A52" s="21"/>
      <c r="B52" s="19"/>
      <c r="C52" s="20"/>
      <c r="D52" s="23" t="str">
        <f t="shared" si="0"/>
        <v>END</v>
      </c>
      <c r="E52" s="23">
        <f>IF(AND(A52&lt;&gt;"",A52&lt;&gt;1,C52&lt;&gt;""),MAX(E$3:E51)+1,"")</f>
      </c>
    </row>
    <row r="53" spans="1:5" ht="12.75">
      <c r="A53" s="21"/>
      <c r="B53" s="19"/>
      <c r="C53" s="20"/>
      <c r="D53" s="23" t="str">
        <f t="shared" si="0"/>
        <v>END</v>
      </c>
      <c r="E53" s="23">
        <f>IF(AND(A53&lt;&gt;"",A53&lt;&gt;1,C53&lt;&gt;""),MAX(E$3:E52)+1,"")</f>
      </c>
    </row>
    <row r="54" spans="1:5" ht="12.75">
      <c r="A54" s="21"/>
      <c r="B54" s="19"/>
      <c r="C54" s="20"/>
      <c r="D54" s="23" t="str">
        <f t="shared" si="0"/>
        <v>END</v>
      </c>
      <c r="E54" s="23">
        <f>IF(AND(A54&lt;&gt;"",A54&lt;&gt;1,C54&lt;&gt;""),MAX(E$3:E53)+1,"")</f>
      </c>
    </row>
    <row r="55" spans="1:5" ht="12.75">
      <c r="A55" s="21"/>
      <c r="B55" s="19"/>
      <c r="C55" s="20"/>
      <c r="D55" s="23" t="str">
        <f t="shared" si="0"/>
        <v>END</v>
      </c>
      <c r="E55" s="23">
        <f>IF(AND(A55&lt;&gt;"",A55&lt;&gt;1,C55&lt;&gt;""),MAX(E$3:E54)+1,"")</f>
      </c>
    </row>
    <row r="56" spans="1:5" ht="12.75">
      <c r="A56" s="21"/>
      <c r="B56" s="20"/>
      <c r="C56" s="20"/>
      <c r="D56" s="23"/>
      <c r="E56" s="23">
        <f>IF(AND(A56&lt;&gt;"",A56&lt;&gt;1,C56&lt;&gt;""),MAX(E$3:E55)+1,"")</f>
      </c>
    </row>
    <row r="57" spans="1:5" ht="12.75">
      <c r="A57" s="45" t="s">
        <v>68</v>
      </c>
      <c r="B57" s="46"/>
      <c r="C57" s="46"/>
      <c r="D57" s="46"/>
      <c r="E57" s="47"/>
    </row>
  </sheetData>
  <sheetProtection/>
  <mergeCells count="1">
    <mergeCell ref="A57:E57"/>
  </mergeCells>
  <conditionalFormatting sqref="B56 C9:C56 C3:C7 D3:E56">
    <cfRule type="cellIs" priority="34" dxfId="25" operator="notEqual" stopIfTrue="1">
      <formula>""</formula>
    </cfRule>
  </conditionalFormatting>
  <conditionalFormatting sqref="A56">
    <cfRule type="cellIs" priority="33" dxfId="26" operator="equal" stopIfTrue="1">
      <formula>1</formula>
    </cfRule>
  </conditionalFormatting>
  <conditionalFormatting sqref="A3:A55">
    <cfRule type="cellIs" priority="31" dxfId="26" operator="equal" stopIfTrue="1">
      <formula>1</formula>
    </cfRule>
    <cfRule type="cellIs" priority="32" dxfId="27" operator="equal" stopIfTrue="1">
      <formula>3</formula>
    </cfRule>
  </conditionalFormatting>
  <conditionalFormatting sqref="B9:B55 B3:B5">
    <cfRule type="expression" priority="29" dxfId="1" stopIfTrue="1">
      <formula>A3=1</formula>
    </cfRule>
    <cfRule type="cellIs" priority="30" dxfId="25" operator="notEqual" stopIfTrue="1">
      <formula>""</formula>
    </cfRule>
  </conditionalFormatting>
  <conditionalFormatting sqref="B13">
    <cfRule type="expression" priority="26" dxfId="1" stopIfTrue="1">
      <formula>A13=1</formula>
    </cfRule>
    <cfRule type="cellIs" priority="27" dxfId="25" operator="notEqual" stopIfTrue="1">
      <formula>""</formula>
    </cfRule>
  </conditionalFormatting>
  <conditionalFormatting sqref="B26:B40">
    <cfRule type="expression" priority="21" dxfId="1" stopIfTrue="1">
      <formula>A26=1</formula>
    </cfRule>
    <cfRule type="cellIs" priority="22" dxfId="25" operator="notEqual" stopIfTrue="1">
      <formula>""</formula>
    </cfRule>
  </conditionalFormatting>
  <conditionalFormatting sqref="B9:B40">
    <cfRule type="expression" priority="16" dxfId="1" stopIfTrue="1">
      <formula>A9=1</formula>
    </cfRule>
    <cfRule type="cellIs" priority="17" dxfId="25" operator="notEqual" stopIfTrue="1">
      <formula>""</formula>
    </cfRule>
  </conditionalFormatting>
  <conditionalFormatting sqref="B9:B40">
    <cfRule type="expression" priority="11" dxfId="1" stopIfTrue="1">
      <formula>A9=1</formula>
    </cfRule>
    <cfRule type="cellIs" priority="12" dxfId="25" operator="notEqual" stopIfTrue="1">
      <formula>""</formula>
    </cfRule>
  </conditionalFormatting>
  <conditionalFormatting sqref="B9:B10">
    <cfRule type="expression" priority="6" dxfId="1" stopIfTrue="1">
      <formula>A9=1</formula>
    </cfRule>
    <cfRule type="cellIs" priority="7" dxfId="25" operator="notEqual" stopIfTrue="1">
      <formula>""</formula>
    </cfRule>
  </conditionalFormatting>
  <conditionalFormatting sqref="B7">
    <cfRule type="expression" priority="45" dxfId="1" stopIfTrue="1">
      <formula>A6=1</formula>
    </cfRule>
    <cfRule type="cellIs" priority="46" dxfId="25" operator="notEqual" stopIfTrue="1">
      <formula>""</formula>
    </cfRule>
  </conditionalFormatting>
  <conditionalFormatting sqref="B6">
    <cfRule type="expression" priority="55" dxfId="1" stopIfTrue="1">
      <formula>A7=1</formula>
    </cfRule>
    <cfRule type="cellIs" priority="56" dxfId="25" operator="notEqual" stopIfTrue="1">
      <formula>""</formula>
    </cfRule>
  </conditionalFormatting>
  <conditionalFormatting sqref="C3:C40">
    <cfRule type="cellIs" priority="5" dxfId="25" operator="notEqual" stopIfTrue="1">
      <formula>""</formula>
    </cfRule>
  </conditionalFormatting>
  <conditionalFormatting sqref="A3:A40">
    <cfRule type="cellIs" priority="3" dxfId="26" operator="equal" stopIfTrue="1">
      <formula>1</formula>
    </cfRule>
    <cfRule type="cellIs" priority="4" dxfId="27" operator="equal" stopIfTrue="1">
      <formula>3</formula>
    </cfRule>
  </conditionalFormatting>
  <conditionalFormatting sqref="B3:B40">
    <cfRule type="expression" priority="1" dxfId="1" stopIfTrue="1">
      <formula>A3=1</formula>
    </cfRule>
    <cfRule type="cellIs" priority="2" dxfId="25" operator="notEqual" stopIfTrue="1">
      <formula>""</formula>
    </cfRule>
  </conditionalFormatting>
  <dataValidations count="2">
    <dataValidation type="whole" allowBlank="1" showErrorMessage="1" errorTitle="Formula Column" error="Don't change this column!" sqref="D4:E56">
      <formula1>200000</formula1>
      <formula2>200000</formula2>
    </dataValidation>
    <dataValidation type="whole" allowBlank="1" showInputMessage="1" showErrorMessage="1" prompt="Only numbers from 0 - 4" sqref="A3:A55">
      <formula1>0</formula1>
      <formula2>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3"/>
  <dimension ref="A1:E21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6.28125" style="0" bestFit="1" customWidth="1"/>
    <col min="4" max="4" width="6.8515625" style="0" customWidth="1"/>
    <col min="5" max="5" width="14.57421875" style="0" customWidth="1"/>
  </cols>
  <sheetData>
    <row r="1" spans="1:5" ht="13.5" thickBot="1">
      <c r="A1" s="48" t="s">
        <v>106</v>
      </c>
      <c r="B1" s="49"/>
      <c r="D1" s="48" t="s">
        <v>109</v>
      </c>
      <c r="E1" s="49"/>
    </row>
    <row r="2" spans="1:5" ht="12.75">
      <c r="A2" s="35" t="s">
        <v>107</v>
      </c>
      <c r="B2" s="36" t="s">
        <v>108</v>
      </c>
      <c r="D2" s="35" t="s">
        <v>107</v>
      </c>
      <c r="E2" s="36" t="s">
        <v>108</v>
      </c>
    </row>
    <row r="3" spans="1:5" ht="12.75">
      <c r="A3" s="32" t="s">
        <v>110</v>
      </c>
      <c r="B3" s="33">
        <v>123</v>
      </c>
      <c r="D3" s="32" t="s">
        <v>111</v>
      </c>
      <c r="E3" s="34" t="s">
        <v>112</v>
      </c>
    </row>
    <row r="4" spans="1:5" ht="12.75">
      <c r="A4" s="32" t="s">
        <v>113</v>
      </c>
      <c r="B4" s="33">
        <v>18</v>
      </c>
      <c r="D4" s="32"/>
      <c r="E4" s="33"/>
    </row>
    <row r="5" spans="1:5" ht="12.75">
      <c r="A5" s="31"/>
      <c r="B5" s="33"/>
      <c r="D5" s="31"/>
      <c r="E5" s="33"/>
    </row>
    <row r="6" spans="1:5" ht="12.75">
      <c r="A6" s="31"/>
      <c r="B6" s="33"/>
      <c r="D6" s="31"/>
      <c r="E6" s="33"/>
    </row>
    <row r="7" spans="1:5" ht="12.75">
      <c r="A7" s="31"/>
      <c r="B7" s="33"/>
      <c r="D7" s="31"/>
      <c r="E7" s="33"/>
    </row>
    <row r="8" spans="1:5" ht="12.75">
      <c r="A8" s="31"/>
      <c r="B8" s="33"/>
      <c r="D8" s="31"/>
      <c r="E8" s="33"/>
    </row>
    <row r="9" spans="1:5" ht="12.75">
      <c r="A9" s="31"/>
      <c r="B9" s="33"/>
      <c r="D9" s="31"/>
      <c r="E9" s="33"/>
    </row>
    <row r="10" spans="1:5" ht="12.75">
      <c r="A10" s="31"/>
      <c r="B10" s="33"/>
      <c r="D10" s="31"/>
      <c r="E10" s="33"/>
    </row>
    <row r="11" spans="1:5" ht="12.75">
      <c r="A11" s="31"/>
      <c r="B11" s="33"/>
      <c r="D11" s="31"/>
      <c r="E11" s="33"/>
    </row>
    <row r="12" spans="1:5" ht="12.75">
      <c r="A12" s="31"/>
      <c r="B12" s="33"/>
      <c r="D12" s="31"/>
      <c r="E12" s="33"/>
    </row>
    <row r="13" spans="1:5" ht="12.75">
      <c r="A13" s="31"/>
      <c r="B13" s="33"/>
      <c r="D13" s="31"/>
      <c r="E13" s="33"/>
    </row>
    <row r="14" spans="1:5" ht="12.75">
      <c r="A14" s="31"/>
      <c r="B14" s="33"/>
      <c r="D14" s="31"/>
      <c r="E14" s="33"/>
    </row>
    <row r="15" spans="1:5" ht="12.75">
      <c r="A15" s="31"/>
      <c r="B15" s="33"/>
      <c r="D15" s="31"/>
      <c r="E15" s="33"/>
    </row>
    <row r="16" spans="1:5" ht="12.75">
      <c r="A16" s="31"/>
      <c r="B16" s="33"/>
      <c r="D16" s="31"/>
      <c r="E16" s="33"/>
    </row>
    <row r="17" spans="1:5" ht="12.75">
      <c r="A17" s="31"/>
      <c r="B17" s="33"/>
      <c r="D17" s="31"/>
      <c r="E17" s="33"/>
    </row>
    <row r="18" spans="1:5" ht="12.75">
      <c r="A18" s="31"/>
      <c r="B18" s="33"/>
      <c r="D18" s="31"/>
      <c r="E18" s="33"/>
    </row>
    <row r="19" spans="1:5" ht="12.75">
      <c r="A19" s="31"/>
      <c r="B19" s="33"/>
      <c r="D19" s="31"/>
      <c r="E19" s="33"/>
    </row>
    <row r="20" spans="1:5" ht="12.75">
      <c r="A20" s="31"/>
      <c r="B20" s="33"/>
      <c r="D20" s="31"/>
      <c r="E20" s="33"/>
    </row>
    <row r="21" spans="1:5" ht="12.75">
      <c r="A21" s="31"/>
      <c r="B21" s="33"/>
      <c r="D21" s="31"/>
      <c r="E21" s="33"/>
    </row>
  </sheetData>
  <sheetProtection/>
  <mergeCells count="2">
    <mergeCell ref="A1:B1"/>
    <mergeCell ref="D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4"/>
  <dimension ref="A1:D31"/>
  <sheetViews>
    <sheetView zoomScalePageLayoutView="0" workbookViewId="0" topLeftCell="A1">
      <selection activeCell="A3" sqref="A3:D6"/>
    </sheetView>
  </sheetViews>
  <sheetFormatPr defaultColWidth="9.140625" defaultRowHeight="12.75"/>
  <cols>
    <col min="2" max="2" width="10.140625" style="0" bestFit="1" customWidth="1"/>
    <col min="3" max="3" width="14.7109375" style="0" customWidth="1"/>
    <col min="4" max="4" width="12.28125" style="0" customWidth="1"/>
  </cols>
  <sheetData>
    <row r="1" spans="1:4" ht="12.75">
      <c r="A1" s="50" t="s">
        <v>114</v>
      </c>
      <c r="B1" s="50" t="s">
        <v>115</v>
      </c>
      <c r="C1" s="50" t="s">
        <v>116</v>
      </c>
      <c r="D1" s="50" t="s">
        <v>117</v>
      </c>
    </row>
    <row r="2" spans="1:4" ht="12.75">
      <c r="A2" s="51"/>
      <c r="B2" s="51"/>
      <c r="C2" s="51"/>
      <c r="D2" s="51"/>
    </row>
    <row r="3" spans="1:4" ht="12.75">
      <c r="A3" s="40" t="s">
        <v>111</v>
      </c>
      <c r="B3" s="41">
        <v>40710</v>
      </c>
      <c r="C3" s="42">
        <v>0.7734953703703704</v>
      </c>
      <c r="D3" s="40" t="s">
        <v>126</v>
      </c>
    </row>
    <row r="4" spans="1:4" ht="12.75">
      <c r="A4" s="40" t="s">
        <v>111</v>
      </c>
      <c r="B4" s="41">
        <v>40710</v>
      </c>
      <c r="C4" s="42">
        <v>0.7852083333333333</v>
      </c>
      <c r="D4" s="40" t="s">
        <v>126</v>
      </c>
    </row>
    <row r="5" spans="1:4" ht="12.75">
      <c r="A5" s="40" t="s">
        <v>111</v>
      </c>
      <c r="B5" s="41">
        <v>40710</v>
      </c>
      <c r="C5" s="42">
        <v>0.7920949074074074</v>
      </c>
      <c r="D5" s="40" t="s">
        <v>126</v>
      </c>
    </row>
    <row r="6" spans="1:4" ht="12.75">
      <c r="A6" s="40" t="s">
        <v>111</v>
      </c>
      <c r="B6" s="41">
        <v>40710</v>
      </c>
      <c r="C6" s="42">
        <v>0.803136574074074</v>
      </c>
      <c r="D6" s="40" t="s">
        <v>126</v>
      </c>
    </row>
    <row r="7" spans="1:4" ht="12.75">
      <c r="A7" s="40" t="s">
        <v>111</v>
      </c>
      <c r="B7" s="41">
        <v>40710</v>
      </c>
      <c r="C7" s="42">
        <v>0.8049074074074074</v>
      </c>
      <c r="D7" s="40" t="s">
        <v>126</v>
      </c>
    </row>
    <row r="8" spans="1:4" ht="12.75">
      <c r="A8" s="40" t="s">
        <v>111</v>
      </c>
      <c r="B8" s="41">
        <v>40710</v>
      </c>
      <c r="C8" s="42">
        <v>0.8131597222222222</v>
      </c>
      <c r="D8" s="40" t="s">
        <v>126</v>
      </c>
    </row>
    <row r="9" spans="1:4" ht="12.75">
      <c r="A9" s="40" t="s">
        <v>111</v>
      </c>
      <c r="B9" s="41">
        <v>40710</v>
      </c>
      <c r="C9" s="42">
        <v>0.8144907407407408</v>
      </c>
      <c r="D9" s="40" t="s">
        <v>126</v>
      </c>
    </row>
    <row r="10" spans="1:4" ht="12.75">
      <c r="A10" s="40" t="s">
        <v>111</v>
      </c>
      <c r="B10" s="41">
        <v>40711</v>
      </c>
      <c r="C10" s="42">
        <v>0.04438657407407407</v>
      </c>
      <c r="D10" s="40" t="s">
        <v>126</v>
      </c>
    </row>
    <row r="11" spans="1:4" ht="12.75">
      <c r="A11" s="40" t="s">
        <v>111</v>
      </c>
      <c r="B11" s="41">
        <v>40711</v>
      </c>
      <c r="C11" s="42">
        <v>0.055949074074074075</v>
      </c>
      <c r="D11" s="40" t="s">
        <v>126</v>
      </c>
    </row>
    <row r="12" spans="1:4" ht="12.75">
      <c r="A12" s="40" t="s">
        <v>110</v>
      </c>
      <c r="B12" s="41">
        <v>40717</v>
      </c>
      <c r="C12" s="42">
        <v>0.6549652777777778</v>
      </c>
      <c r="D12" s="40" t="s">
        <v>127</v>
      </c>
    </row>
    <row r="13" spans="1:4" ht="12.75">
      <c r="A13" s="40"/>
      <c r="B13" s="41"/>
      <c r="C13" s="42"/>
      <c r="D13" s="40"/>
    </row>
    <row r="14" spans="1:4" ht="12.75">
      <c r="A14" s="40"/>
      <c r="B14" s="41"/>
      <c r="C14" s="42"/>
      <c r="D14" s="40"/>
    </row>
    <row r="15" spans="1:4" ht="12.75">
      <c r="A15" s="40"/>
      <c r="B15" s="41"/>
      <c r="C15" s="42"/>
      <c r="D15" s="40"/>
    </row>
    <row r="16" spans="1:4" ht="12.75">
      <c r="A16" s="40"/>
      <c r="B16" s="41"/>
      <c r="C16" s="42"/>
      <c r="D16" s="40"/>
    </row>
    <row r="17" spans="1:4" ht="12.75">
      <c r="A17" s="40"/>
      <c r="B17" s="40"/>
      <c r="C17" s="40"/>
      <c r="D17" s="40"/>
    </row>
    <row r="18" spans="1:4" ht="12.75">
      <c r="A18" s="40"/>
      <c r="B18" s="40"/>
      <c r="C18" s="40"/>
      <c r="D18" s="40"/>
    </row>
    <row r="19" spans="1:4" ht="12.75">
      <c r="A19" s="40"/>
      <c r="B19" s="40"/>
      <c r="C19" s="40"/>
      <c r="D19" s="40"/>
    </row>
    <row r="20" spans="1:4" ht="12.75">
      <c r="A20" s="40"/>
      <c r="B20" s="40"/>
      <c r="C20" s="40"/>
      <c r="D20" s="40"/>
    </row>
    <row r="21" spans="1:4" ht="12.75">
      <c r="A21" s="40"/>
      <c r="B21" s="40"/>
      <c r="C21" s="40"/>
      <c r="D21" s="40"/>
    </row>
    <row r="22" spans="1:4" ht="12.75">
      <c r="A22" s="40"/>
      <c r="B22" s="40"/>
      <c r="C22" s="40"/>
      <c r="D22" s="40"/>
    </row>
    <row r="23" spans="1:4" ht="12.75">
      <c r="A23" s="40"/>
      <c r="B23" s="40"/>
      <c r="C23" s="40"/>
      <c r="D23" s="40"/>
    </row>
    <row r="24" spans="1:4" ht="12.75">
      <c r="A24" s="40"/>
      <c r="B24" s="40"/>
      <c r="C24" s="40"/>
      <c r="D24" s="40"/>
    </row>
    <row r="25" spans="1:4" ht="12.75">
      <c r="A25" s="40"/>
      <c r="B25" s="40"/>
      <c r="C25" s="40"/>
      <c r="D25" s="40"/>
    </row>
    <row r="26" spans="1:4" ht="12.75">
      <c r="A26" s="40"/>
      <c r="B26" s="40"/>
      <c r="C26" s="40"/>
      <c r="D26" s="40"/>
    </row>
    <row r="27" spans="1:4" ht="12.75">
      <c r="A27" s="40"/>
      <c r="B27" s="40"/>
      <c r="C27" s="40"/>
      <c r="D27" s="40"/>
    </row>
    <row r="28" spans="1:4" ht="12.75">
      <c r="A28" s="40"/>
      <c r="B28" s="40"/>
      <c r="C28" s="40"/>
      <c r="D28" s="40"/>
    </row>
    <row r="29" spans="1:4" ht="12.75">
      <c r="A29" s="40"/>
      <c r="B29" s="40"/>
      <c r="C29" s="40"/>
      <c r="D29" s="40"/>
    </row>
    <row r="30" spans="1:4" ht="12.75">
      <c r="A30" s="40"/>
      <c r="B30" s="40"/>
      <c r="C30" s="40"/>
      <c r="D30" s="40"/>
    </row>
    <row r="31" spans="1:4" ht="12.75">
      <c r="A31" s="40"/>
      <c r="B31" s="40"/>
      <c r="C31" s="40"/>
      <c r="D31" s="40"/>
    </row>
  </sheetData>
  <sheetProtection/>
  <mergeCells count="4"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Pinto</dc:creator>
  <cp:keywords/>
  <dc:description/>
  <cp:lastModifiedBy>José Pinto</cp:lastModifiedBy>
  <cp:lastPrinted>2011-05-15T10:45:14Z</cp:lastPrinted>
  <dcterms:created xsi:type="dcterms:W3CDTF">1998-06-01T16:23:03Z</dcterms:created>
  <dcterms:modified xsi:type="dcterms:W3CDTF">2011-06-24T16:30:28Z</dcterms:modified>
  <cp:category/>
  <cp:version/>
  <cp:contentType/>
  <cp:contentStatus/>
</cp:coreProperties>
</file>