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3680" windowHeight="9150" tabRatio="730" firstSheet="3" activeTab="12"/>
  </bookViews>
  <sheets>
    <sheet name="FCIV.1a" sheetId="1" r:id="rId1"/>
    <sheet name="FCIV.1b" sheetId="2" r:id="rId2"/>
    <sheet name="FCIV.1c" sheetId="3" r:id="rId3"/>
    <sheet name="FCIV.1d" sheetId="4" r:id="rId4"/>
    <sheet name="FCIV.1e" sheetId="5" r:id="rId5"/>
    <sheet name="FCIV.1f" sheetId="6" r:id="rId6"/>
    <sheet name="FCIV.2" sheetId="7" r:id="rId7"/>
    <sheet name="FCV.1a" sheetId="8" r:id="rId8"/>
    <sheet name="FCV.1b" sheetId="9" r:id="rId9"/>
    <sheet name="FCV.1c" sheetId="10" r:id="rId10"/>
    <sheet name="FCV.1d" sheetId="11" r:id="rId11"/>
    <sheet name="FCV.1e e 1f" sheetId="12" r:id="rId12"/>
    <sheet name="FCV.1g" sheetId="13" r:id="rId13"/>
  </sheets>
  <definedNames>
    <definedName name="_xlnm.Print_Area" localSheetId="2">'FCIV.1c'!$A$1:$F$33</definedName>
  </definedNames>
  <calcPr fullCalcOnLoad="1"/>
</workbook>
</file>

<file path=xl/sharedStrings.xml><?xml version="1.0" encoding="utf-8"?>
<sst xmlns="http://schemas.openxmlformats.org/spreadsheetml/2006/main" count="629" uniqueCount="310">
  <si>
    <t>Folha de cálculo FCV.1a</t>
  </si>
  <si>
    <t>Perdas</t>
  </si>
  <si>
    <t>(W/ºC)</t>
  </si>
  <si>
    <t>+</t>
  </si>
  <si>
    <t/>
  </si>
  <si>
    <t>Perdas associadas à Renovação de Ar</t>
  </si>
  <si>
    <t>=</t>
  </si>
  <si>
    <t>-</t>
  </si>
  <si>
    <t>x</t>
  </si>
  <si>
    <t>(KWh)</t>
  </si>
  <si>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</si>
  <si>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</si>
  <si>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</si>
  <si>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</si>
  <si>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</si>
  <si>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</si>
  <si>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(m2)</t>
  </si>
  <si>
    <t>TOTAL</t>
  </si>
  <si>
    <t>Pavimentos Exteriores</t>
  </si>
  <si>
    <t>Coberturas Exteriores</t>
  </si>
  <si>
    <t xml:space="preserve">Paredes e pavimentos </t>
  </si>
  <si>
    <t>em contacto com o solo</t>
  </si>
  <si>
    <t>Perímetro</t>
  </si>
  <si>
    <t>B (m)</t>
  </si>
  <si>
    <t>ψ</t>
  </si>
  <si>
    <t>ψ.B</t>
  </si>
  <si>
    <t>Ligações entre:</t>
  </si>
  <si>
    <t>Comp.</t>
  </si>
  <si>
    <t>(m)</t>
  </si>
  <si>
    <t>Fachada com os pavimentos térreos</t>
  </si>
  <si>
    <t>Fachada com os pavimentos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</si>
  <si>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</si>
  <si>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</si>
  <si>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</si>
  <si>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</si>
  <si>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</si>
  <si>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</si>
  <si>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Envidraçados Exteriores</t>
  </si>
  <si>
    <t>Verticais:</t>
  </si>
  <si>
    <t>Horizontais:</t>
  </si>
  <si>
    <t>Folha de Cálculo FC IV.1d</t>
  </si>
  <si>
    <t>Área Útil de Pavimento</t>
  </si>
  <si>
    <t>Pé-direito médio</t>
  </si>
  <si>
    <t>Volume interior</t>
  </si>
  <si>
    <t>(V)</t>
  </si>
  <si>
    <t>VENTILAÇÃO NATURAL</t>
  </si>
  <si>
    <t>Cumpre a NP 1037-1?</t>
  </si>
  <si>
    <t>(S ou N)</t>
  </si>
  <si>
    <t>se SIM:</t>
  </si>
  <si>
    <t>Se NÃO:</t>
  </si>
  <si>
    <t>Classe da Caixilharia</t>
  </si>
  <si>
    <t>Caixas de Estore</t>
  </si>
  <si>
    <t>Classe de Exposição</t>
  </si>
  <si>
    <t>(1, 2, 3 ou 4)</t>
  </si>
  <si>
    <t>Taxa de Renovação</t>
  </si>
  <si>
    <t>RPH=</t>
  </si>
  <si>
    <t>Caudal de Insuflação</t>
  </si>
  <si>
    <t xml:space="preserve">Caudal Extraído </t>
  </si>
  <si>
    <t>Diferença entre Vins e Vev</t>
  </si>
  <si>
    <t xml:space="preserve">Vf = </t>
  </si>
  <si>
    <t xml:space="preserve">V = </t>
  </si>
  <si>
    <t>Recuperador de calor</t>
  </si>
  <si>
    <t xml:space="preserve">Volume </t>
  </si>
  <si>
    <t>Ganhos Internos</t>
  </si>
  <si>
    <t>Área Útil de Pavimento (m2)</t>
  </si>
  <si>
    <t>Ganhos internos</t>
  </si>
  <si>
    <t>Folha de cálculo FC V.1e</t>
  </si>
  <si>
    <t>Ganhos Totais na estação de arrefecimento (verão)</t>
  </si>
  <si>
    <t>Ganhos Solares pelos Envidraçados Exteriores</t>
  </si>
  <si>
    <t>Ganhos Solares pela Envolvente Opaca</t>
  </si>
  <si>
    <t>Folha de Cálculo FC V.1b</t>
  </si>
  <si>
    <t>Factor de obstrução, Fs</t>
  </si>
  <si>
    <t>Folha de Cálculo FC V.1c</t>
  </si>
  <si>
    <t>α.U.A</t>
  </si>
  <si>
    <t>Valor das Necessidades Nominais de Arrefecimento (Nvc)</t>
  </si>
  <si>
    <t>/</t>
  </si>
  <si>
    <t>ץ</t>
  </si>
  <si>
    <t>Necessidades Brutas de Arrefecimento</t>
  </si>
  <si>
    <t>Necessidades Nominais de Arrefecimento - Nvc</t>
  </si>
  <si>
    <t>≤</t>
  </si>
  <si>
    <t>Folha de cálculo FCV.1g</t>
  </si>
  <si>
    <t>Outras</t>
  </si>
  <si>
    <t>Perdas pela envolvente exterior</t>
  </si>
  <si>
    <t>Perdas associadas às coberturas exteriores</t>
  </si>
  <si>
    <t>Coberturas exteriores</t>
  </si>
  <si>
    <t>Perdas associadas aos envidraçados exteriores</t>
  </si>
  <si>
    <t>(s/c, 1, 2 ou 3)</t>
  </si>
  <si>
    <t>Nominal:</t>
  </si>
  <si>
    <t>Aberturas Auto-reguladas?</t>
  </si>
  <si>
    <t>Área de envidraçados&gt;15% Ap?</t>
  </si>
  <si>
    <t>Portas Exteriores bem vedadas?</t>
  </si>
  <si>
    <t>Ver Quadro IV.1</t>
  </si>
  <si>
    <t>Taxa de Renovação Nominal</t>
  </si>
  <si>
    <t>Consumo de Electricidade para os ventiladores</t>
  </si>
  <si>
    <t>(volume int)</t>
  </si>
  <si>
    <t>(Ev=Pv.24.0,03 M(kWh))</t>
  </si>
  <si>
    <t>Perdas associadas às paredes exteriores (U.A)</t>
  </si>
  <si>
    <t>(FCIV.1a)</t>
  </si>
  <si>
    <t>Perdas associadas aos pavimentos exteriores (U.A)</t>
  </si>
  <si>
    <t>Perdas associadas às coberturas exteriores (U.A)</t>
  </si>
  <si>
    <t>(FCV.1b)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</si>
  <si>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</si>
  <si>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</si>
  <si>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</si>
  <si>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</si>
  <si>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</si>
  <si>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</si>
  <si>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</si>
  <si>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</si>
  <si>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Perdas térmicas totais</t>
  </si>
  <si>
    <t>(Q1b)</t>
  </si>
  <si>
    <t>(kWh)</t>
  </si>
  <si>
    <t>POR ORIENTAÇÃO E HORIZONTAL</t>
  </si>
  <si>
    <t>Coeficiente de absorção, α (Quadro V.5)</t>
  </si>
  <si>
    <t>Int. de rad. solar na estação de arrefec.</t>
  </si>
  <si>
    <t>Ganhos Solares pela Envolvente Opaca Exterior</t>
  </si>
  <si>
    <t>Folha de Cálculo FC V.1d</t>
  </si>
  <si>
    <t>Factor solar do vão envidraçado</t>
  </si>
  <si>
    <t>Fracção envidraçada, Fg (Quadro IV.5)</t>
  </si>
  <si>
    <t>Factor de selectividade do vidro, Fw (Quadro V.3)</t>
  </si>
  <si>
    <t>Ganhos Solares pelos Vãos Envidraçados Exteriores</t>
  </si>
  <si>
    <t>(Quadro IV.3)</t>
  </si>
  <si>
    <t>Ganhos internos Totais</t>
  </si>
  <si>
    <t>Folha de cálculo FC V.1f</t>
  </si>
  <si>
    <t>(FCV.1d)</t>
  </si>
  <si>
    <t>(FCV.1c)</t>
  </si>
  <si>
    <t>(FCV.1e)</t>
  </si>
  <si>
    <t>Ganhos Térmicos Totais</t>
  </si>
  <si>
    <t>Perdas Térmicas Totais</t>
  </si>
  <si>
    <t>(FCV.1a)</t>
  </si>
  <si>
    <t>Relação Ganhos-Perdas</t>
  </si>
  <si>
    <t>Factor de utilização dos ganhos, η</t>
  </si>
  <si>
    <t>(FCV.1f)</t>
  </si>
  <si>
    <t>Consumo dos ventiladores</t>
  </si>
  <si>
    <t>(se houver, exaustor da cozinha excluído)</t>
  </si>
  <si>
    <t>(Ev=Pv.24.0,03.122(kWh))</t>
  </si>
  <si>
    <t>da Fracção Autónoma</t>
  </si>
  <si>
    <t>(mínimo: 0,6)</t>
  </si>
  <si>
    <t>Perdas associadas aos envidraçados exteriores (U.A)</t>
  </si>
  <si>
    <t>Diferença de temperatura interior-exterior</t>
  </si>
  <si>
    <t>Área Efectiva, Ae</t>
  </si>
  <si>
    <t>Inércia do edifício</t>
  </si>
  <si>
    <t>(Gráfico IV.1)</t>
  </si>
  <si>
    <t>Necessidades Nominais de Arref. Máximas - Nv</t>
  </si>
  <si>
    <t>Cobertura</t>
  </si>
  <si>
    <t>Nvc/Nv (%) =</t>
  </si>
  <si>
    <t>Pontes térmicas lineares</t>
  </si>
  <si>
    <t>Folha de Cálculo FCIV.1b</t>
  </si>
  <si>
    <t>Perdas associadas à Envolvente Interior</t>
  </si>
  <si>
    <t>não-úteis ou edifícios adjacentes</t>
  </si>
  <si>
    <t>Paredes em contacto com espaços</t>
  </si>
  <si>
    <t>τ</t>
  </si>
  <si>
    <t>(-)</t>
  </si>
  <si>
    <t>Pavimentos sobre espaços não-úteis</t>
  </si>
  <si>
    <t xml:space="preserve">Coberturas Interiores </t>
  </si>
  <si>
    <t>(tectos sob espaços não-úteis)</t>
  </si>
  <si>
    <t>com espaços não-úteis</t>
  </si>
  <si>
    <t>Vãos envidraçados em contacto</t>
  </si>
  <si>
    <t>Pontes térmicas</t>
  </si>
  <si>
    <t>(apenas para paredes de separação para</t>
  </si>
  <si>
    <t>Perdas pela envolvente interior</t>
  </si>
  <si>
    <r>
      <t>τ</t>
    </r>
    <r>
      <rPr>
        <sz val="10"/>
        <rFont val="Arial"/>
        <family val="0"/>
      </rPr>
      <t>.U.A</t>
    </r>
  </si>
  <si>
    <r>
      <t>τ</t>
    </r>
    <r>
      <rPr>
        <sz val="10"/>
        <rFont val="Arial"/>
        <family val="0"/>
      </rPr>
      <t>.ψ.B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</si>
  <si>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0"/>
      </rPr>
      <t>ºC)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</si>
  <si>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.ºC)</t>
    </r>
  </si>
  <si>
    <t>(W/m.ºC)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</si>
  <si>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</si>
  <si>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</si>
  <si>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</si>
  <si>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</si>
  <si>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</si>
  <si>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</si>
  <si>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</si>
  <si>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</si>
  <si>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</si>
  <si>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</si>
  <si>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</si>
  <si>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</si>
  <si>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</si>
  <si>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(Vf / V + Vx).(1-η)</t>
  </si>
  <si>
    <t>Folha de Cálculo FC IV.1e</t>
  </si>
  <si>
    <t>Ganhos Úteis na Estação de Aquecimento (Inverno)</t>
  </si>
  <si>
    <t>Ganhos Solares:</t>
  </si>
  <si>
    <t>orientação</t>
  </si>
  <si>
    <t>Tipo</t>
  </si>
  <si>
    <t>Orientação</t>
  </si>
  <si>
    <t>do vão</t>
  </si>
  <si>
    <t>envidraçado</t>
  </si>
  <si>
    <t>(simples ou</t>
  </si>
  <si>
    <t>duplo)</t>
  </si>
  <si>
    <t>A</t>
  </si>
  <si>
    <t xml:space="preserve">Factor </t>
  </si>
  <si>
    <t>Factor de</t>
  </si>
  <si>
    <t>X (-)</t>
  </si>
  <si>
    <t>Solar</t>
  </si>
  <si>
    <t>do vidro</t>
  </si>
  <si>
    <t>g (-)</t>
  </si>
  <si>
    <t>Obstrução</t>
  </si>
  <si>
    <t>Fs (-)</t>
  </si>
  <si>
    <t>Fh.Fo.Ff</t>
  </si>
  <si>
    <t>Fracção</t>
  </si>
  <si>
    <t>Envidraçada</t>
  </si>
  <si>
    <t>Fg (-)</t>
  </si>
  <si>
    <t>Sel. Angular</t>
  </si>
  <si>
    <t>Fw (-)</t>
  </si>
  <si>
    <t>Efectiva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</si>
  <si>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</si>
  <si>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</si>
  <si>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na zona</t>
  </si>
  <si>
    <t>Radiação incidente num envidraçado a Sul (Gsul)</t>
  </si>
  <si>
    <t>(meses)</t>
  </si>
  <si>
    <t>Ganhos Solares Brutos (kWh/ano)</t>
  </si>
  <si>
    <t>I</t>
  </si>
  <si>
    <t>Ganhos internos médios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</si>
  <si>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</si>
  <si>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(kWh/ano)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</si>
  <si>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</si>
  <si>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</si>
  <si>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Ganhos Internos Brutos</t>
  </si>
  <si>
    <t>Área Útil de pavimento</t>
  </si>
  <si>
    <t>Duração da Estação de Aquecimento</t>
  </si>
  <si>
    <t>Necessidades Brutas de Aquecimento (da FC IV.2)</t>
  </si>
  <si>
    <t>Inércia do edifício:</t>
  </si>
  <si>
    <t>Factor de Utilização dos Ganhos Solares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</si>
  <si>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0"/>
      </rPr>
      <t>)</t>
    </r>
  </si>
  <si>
    <t>Ganhos Úteis Totais:</t>
  </si>
  <si>
    <t>Ganhos Úteis Totais (kWh/ano)</t>
  </si>
  <si>
    <t>a =</t>
  </si>
  <si>
    <t>Folha de Cálculo FC IV.1f</t>
  </si>
  <si>
    <t>Valor Máximo das Necessidades de Aquecimento (Ni)</t>
  </si>
  <si>
    <t>Factor de forma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</si>
  <si>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</si>
  <si>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</si>
  <si>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</si>
  <si>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Pavimentos exteriores</t>
  </si>
  <si>
    <t>Envidraçados exteriores</t>
  </si>
  <si>
    <t>Paredes interiores</t>
  </si>
  <si>
    <t>Cobertuiras interiores</t>
  </si>
  <si>
    <t>Pavimentos interiores</t>
  </si>
  <si>
    <t>Envidraçados interiores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</si>
  <si>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</si>
  <si>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Volume (de FCIV.1d):</t>
  </si>
  <si>
    <t>Área total:</t>
  </si>
  <si>
    <t>De FCIV.1a e FCIV.1c:</t>
  </si>
  <si>
    <t>De FCIV.1b:</t>
  </si>
  <si>
    <t>FF</t>
  </si>
  <si>
    <t>Graus-dias no local (ºC.dia)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</si>
  <si>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</si>
  <si>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</si>
  <si>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</si>
  <si>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</si>
  <si>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</si>
  <si>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Ni = 4,05 + 0,06885 GD</t>
  </si>
  <si>
    <t>Para 1 &lt; FF &lt; 1,5</t>
  </si>
  <si>
    <t>Para FF &gt; 1,5</t>
  </si>
  <si>
    <t>Nec. Nom. de Aquec. Máximas - Ni (kWh/m2.ano)</t>
  </si>
  <si>
    <t>Folha de Cálculo FC IV.2</t>
  </si>
  <si>
    <t>&lt;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</si>
  <si>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</si>
  <si>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</si>
  <si>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</si>
  <si>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</si>
  <si>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</si>
  <si>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</si>
  <si>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</si>
  <si>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</si>
  <si>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Ganhos Totais Úteis (kWh/ano) (de FCIV.1e)</t>
  </si>
  <si>
    <t>Necessidades de Aquecimento (kWh/ano)</t>
  </si>
  <si>
    <t>Nec. Nominais de Aquecimento - Nic (kWh/m2.ano)</t>
  </si>
  <si>
    <t>Nec. Nominais de Aquec. Máximas - Ni (kWh/m2.ano)</t>
  </si>
  <si>
    <t>Cálculo do Indicador Nic</t>
  </si>
  <si>
    <t>(In. Fraca=1; In. Média=2; In. Forte=3)</t>
  </si>
  <si>
    <t>Cálculo intermédio:</t>
  </si>
  <si>
    <t>Se γ = 1</t>
  </si>
  <si>
    <t xml:space="preserve">η = </t>
  </si>
  <si>
    <t>Se γ ≠ 1</t>
  </si>
  <si>
    <t>γ = 1</t>
  </si>
  <si>
    <r>
      <t>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0"/>
      </rPr>
      <t xml:space="preserve"> 1</t>
    </r>
  </si>
  <si>
    <t>(Nº2 do Artigo 17º)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</si>
  <si>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0"/>
      </rPr>
      <t>)</t>
    </r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</si>
  <si>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</si>
  <si>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</si>
  <si>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</si>
  <si>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RPH =</t>
  </si>
  <si>
    <t xml:space="preserve">(Quadro a considerar sempre que o único dispositivo </t>
  </si>
  <si>
    <t>de ventilação mecânica existente seja o exaustor da cozinha)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</si>
  <si>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</si>
  <si>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se SIM, η =</t>
  </si>
  <si>
    <t>se NÃO, η =</t>
  </si>
  <si>
    <t>(Ver Quadro IV.2)</t>
  </si>
  <si>
    <r>
      <t xml:space="preserve">Infiltrações </t>
    </r>
    <r>
      <rPr>
        <i/>
        <sz val="8"/>
        <rFont val="Arial"/>
        <family val="2"/>
      </rPr>
      <t>(Vent. Natural)</t>
    </r>
  </si>
  <si>
    <t>RPH (**)</t>
  </si>
  <si>
    <t>consideração ou não de infiltrações</t>
  </si>
  <si>
    <t xml:space="preserve">(**) O valor acima determina a </t>
  </si>
  <si>
    <t>N.B.:</t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</si>
  <si>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</si>
  <si>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Duração da estação de aquecimento - do Quadro III.1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</si>
  <si>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</si>
  <si>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(do Quadro III.1)</t>
  </si>
  <si>
    <t>Auxiliar</t>
  </si>
  <si>
    <t xml:space="preserve">Nic/Ni = 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</si>
  <si>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</si>
  <si>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(Quadro III.9)</t>
    </r>
  </si>
  <si>
    <t>(protecção solar activada a 70%)</t>
  </si>
  <si>
    <t>(kWh/m2)         (Quadro III.9)</t>
  </si>
  <si>
    <t>…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</si>
  <si>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</si>
  <si>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</si>
  <si>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</si>
  <si>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Perdas associadas a Coberturas e Envidraçados Exteriores (Verão)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</si>
</sst>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  <numFmt numFmtId="166" formatCode="0.000000"/>
    <numFmt numFmtId="167" formatCode="0.0000"/>
    <numFmt numFmtId="168" formatCode="0.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Times New Roman"/>
      <family val="1"/>
    </font>
    <font>
      <vertAlign val="superscript"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3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0" fontId="3" fillId="0" borderId="21" xfId="0" applyFont="1" applyBorder="1" applyAlignment="1">
      <alignment/>
    </xf>
    <xf numFmtId="2" fontId="0" fillId="0" borderId="19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Fill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33" xfId="0" applyFont="1" applyBorder="1" applyAlignment="1">
      <alignment horizontal="left"/>
    </xf>
    <xf numFmtId="0" fontId="0" fillId="2" borderId="1" xfId="0" applyFill="1" applyBorder="1" applyAlignment="1" applyProtection="1">
      <alignment/>
      <protection locked="0"/>
    </xf>
    <xf numFmtId="0" fontId="0" fillId="0" borderId="14" xfId="0" applyBorder="1" applyAlignment="1">
      <alignment horizontal="left"/>
    </xf>
    <xf numFmtId="0" fontId="13" fillId="0" borderId="0" xfId="0" applyFont="1" applyAlignment="1">
      <alignment/>
    </xf>
    <xf numFmtId="0" fontId="0" fillId="0" borderId="1" xfId="0" applyFill="1" applyBorder="1" applyAlignment="1">
      <alignment horizontal="right"/>
    </xf>
    <xf numFmtId="0" fontId="13" fillId="0" borderId="5" xfId="0" applyFont="1" applyBorder="1" applyAlignment="1">
      <alignment/>
    </xf>
    <xf numFmtId="2" fontId="0" fillId="0" borderId="43" xfId="0" applyNumberForma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0" xfId="0" applyFill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3" borderId="4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45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7" xfId="0" applyFill="1" applyBorder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3" borderId="4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8" xfId="0" applyFill="1" applyBorder="1" applyAlignment="1">
      <alignment/>
    </xf>
    <xf numFmtId="0" fontId="12" fillId="3" borderId="2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2" fillId="3" borderId="21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2" fontId="0" fillId="2" borderId="1" xfId="0" applyNumberForma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50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4" xfId="0" applyFont="1" applyBorder="1" applyAlignment="1">
      <alignment horizontal="left"/>
    </xf>
    <xf numFmtId="2" fontId="0" fillId="0" borderId="57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23">
      <selection activeCell="H41" sqref="H41"/>
    </sheetView>
  </sheetViews>
  <sheetFormatPr defaultColWidth="9.140625" defaultRowHeight="12.75"/>
  <cols>
    <col min="2" max="2" width="40.7109375" style="0" customWidth="1"/>
    <col min="3" max="5" width="12.7109375" style="0" customWidth="1"/>
  </cols>
  <sheetData>
    <row r="1" spans="1:6" ht="12.75">
      <c r="A1" s="187" t="s">
        <v>10</v>
      </c>
      <c r="B1" s="187"/>
      <c r="C1" s="187"/>
      <c r="D1" s="187"/>
      <c r="E1" s="187"/>
      <c r="F1" s="187"/>
    </row>
    <row r="2" spans="1:6" ht="12.75">
      <c r="A2" s="187" t="s">
        <v>11</v>
      </c>
      <c r="B2" s="187"/>
      <c r="C2" s="187"/>
      <c r="D2" s="187"/>
      <c r="E2" s="187"/>
      <c r="F2" s="187"/>
    </row>
    <row r="6" spans="2:5" ht="12.75">
      <c r="B6" s="72" t="s">
        <v>12</v>
      </c>
      <c r="C6" s="14" t="s">
        <v>13</v>
      </c>
      <c r="D6" s="14" t="s">
        <v>14</v>
      </c>
      <c r="E6" s="14" t="s">
        <v>15</v>
      </c>
    </row>
    <row r="7" spans="2:5" ht="14.25">
      <c r="B7" s="13"/>
      <c r="C7" s="15" t="s">
        <v>174</v>
      </c>
      <c r="D7" s="15" t="s">
        <v>163</v>
      </c>
      <c r="E7" s="15" t="s">
        <v>2</v>
      </c>
    </row>
    <row r="8" spans="2:5" ht="12.75">
      <c r="B8" s="125"/>
      <c r="C8" s="125"/>
      <c r="D8" s="125"/>
      <c r="E8" s="39">
        <f>C8*D8</f>
        <v>0</v>
      </c>
    </row>
    <row r="9" spans="2:5" ht="12.75">
      <c r="B9" s="125"/>
      <c r="C9" s="125"/>
      <c r="D9" s="125"/>
      <c r="E9" s="39">
        <f aca="true" t="shared" si="0" ref="E9:E14">C9*D9</f>
        <v>0</v>
      </c>
    </row>
    <row r="10" spans="2:5" ht="12.75">
      <c r="B10" s="125"/>
      <c r="C10" s="125"/>
      <c r="D10" s="125"/>
      <c r="E10" s="39">
        <f t="shared" si="0"/>
        <v>0</v>
      </c>
    </row>
    <row r="11" spans="2:5" ht="12.75">
      <c r="B11" s="125"/>
      <c r="C11" s="125"/>
      <c r="D11" s="125"/>
      <c r="E11" s="39">
        <f t="shared" si="0"/>
        <v>0</v>
      </c>
    </row>
    <row r="12" spans="2:5" ht="12.75">
      <c r="B12" s="125"/>
      <c r="C12" s="125"/>
      <c r="D12" s="125"/>
      <c r="E12" s="39">
        <f t="shared" si="0"/>
        <v>0</v>
      </c>
    </row>
    <row r="13" spans="2:5" ht="12.75">
      <c r="B13" s="125"/>
      <c r="C13" s="125"/>
      <c r="D13" s="125"/>
      <c r="E13" s="39">
        <f t="shared" si="0"/>
        <v>0</v>
      </c>
    </row>
    <row r="14" spans="2:5" ht="12.75">
      <c r="B14" s="125"/>
      <c r="C14" s="125"/>
      <c r="D14" s="125"/>
      <c r="E14" s="39">
        <f t="shared" si="0"/>
        <v>0</v>
      </c>
    </row>
    <row r="15" spans="4:5" ht="12.75">
      <c r="D15" s="2" t="s">
        <v>17</v>
      </c>
      <c r="E15" s="34">
        <f>SUM(E8:E14)</f>
        <v>0</v>
      </c>
    </row>
    <row r="17" spans="2:5" ht="12.75">
      <c r="B17" s="72" t="s">
        <v>18</v>
      </c>
      <c r="C17" s="14" t="s">
        <v>13</v>
      </c>
      <c r="D17" s="14" t="s">
        <v>14</v>
      </c>
      <c r="E17" s="14" t="s">
        <v>15</v>
      </c>
    </row>
    <row r="18" spans="2:5" ht="14.25">
      <c r="B18" s="13"/>
      <c r="C18" s="15" t="s">
        <v>174</v>
      </c>
      <c r="D18" s="15" t="s">
        <v>163</v>
      </c>
      <c r="E18" s="15" t="s">
        <v>2</v>
      </c>
    </row>
    <row r="19" spans="2:5" ht="12.75">
      <c r="B19" s="125"/>
      <c r="C19" s="125"/>
      <c r="D19" s="125"/>
      <c r="E19" s="39">
        <f>C19*D19</f>
        <v>0</v>
      </c>
    </row>
    <row r="20" spans="2:5" ht="12.75">
      <c r="B20" s="125"/>
      <c r="C20" s="125"/>
      <c r="D20" s="125"/>
      <c r="E20" s="39">
        <f>C20*D20</f>
        <v>0</v>
      </c>
    </row>
    <row r="21" spans="2:5" ht="12.75">
      <c r="B21" s="125"/>
      <c r="C21" s="125"/>
      <c r="D21" s="125"/>
      <c r="E21" s="39">
        <f>C21*D21</f>
        <v>0</v>
      </c>
    </row>
    <row r="22" spans="4:5" ht="12.75">
      <c r="D22" s="2" t="s">
        <v>17</v>
      </c>
      <c r="E22" s="34">
        <f>SUM(E19:E21)</f>
        <v>0</v>
      </c>
    </row>
    <row r="24" spans="2:5" ht="12.75">
      <c r="B24" s="72" t="s">
        <v>19</v>
      </c>
      <c r="C24" s="14" t="s">
        <v>13</v>
      </c>
      <c r="D24" s="14" t="s">
        <v>14</v>
      </c>
      <c r="E24" s="14" t="s">
        <v>15</v>
      </c>
    </row>
    <row r="25" spans="2:5" ht="14.25">
      <c r="B25" s="13"/>
      <c r="C25" s="15" t="s">
        <v>174</v>
      </c>
      <c r="D25" s="15" t="s">
        <v>163</v>
      </c>
      <c r="E25" s="15" t="s">
        <v>2</v>
      </c>
    </row>
    <row r="26" spans="2:5" ht="12.75">
      <c r="B26" s="125"/>
      <c r="C26" s="125"/>
      <c r="D26" s="125"/>
      <c r="E26" s="39">
        <f>C26*D26</f>
        <v>0</v>
      </c>
    </row>
    <row r="27" spans="2:5" ht="12.75">
      <c r="B27" s="125"/>
      <c r="C27" s="125"/>
      <c r="D27" s="125"/>
      <c r="E27" s="39">
        <f>C27*D27</f>
        <v>0</v>
      </c>
    </row>
    <row r="28" spans="2:5" ht="12.75">
      <c r="B28" s="125"/>
      <c r="C28" s="125"/>
      <c r="D28" s="125"/>
      <c r="E28" s="39">
        <f>C28*D28</f>
        <v>0</v>
      </c>
    </row>
    <row r="29" spans="4:5" ht="12.75">
      <c r="D29" s="2" t="s">
        <v>17</v>
      </c>
      <c r="E29" s="34">
        <f>SUM(E26:E28)</f>
        <v>0</v>
      </c>
    </row>
    <row r="31" spans="2:5" ht="12.75">
      <c r="B31" s="72" t="s">
        <v>20</v>
      </c>
      <c r="C31" s="14" t="s">
        <v>22</v>
      </c>
      <c r="D31" s="14" t="s">
        <v>24</v>
      </c>
      <c r="E31" s="14" t="s">
        <v>25</v>
      </c>
    </row>
    <row r="32" spans="2:5" ht="12.75">
      <c r="B32" s="69" t="s">
        <v>21</v>
      </c>
      <c r="C32" s="15" t="s">
        <v>23</v>
      </c>
      <c r="D32" s="15" t="s">
        <v>165</v>
      </c>
      <c r="E32" s="15" t="s">
        <v>2</v>
      </c>
    </row>
    <row r="33" spans="2:5" ht="12.75">
      <c r="B33" s="125"/>
      <c r="C33" s="125"/>
      <c r="D33" s="125"/>
      <c r="E33" s="39">
        <f>C33*D33</f>
        <v>0</v>
      </c>
    </row>
    <row r="34" spans="2:5" ht="12.75">
      <c r="B34" s="125"/>
      <c r="C34" s="125"/>
      <c r="D34" s="125"/>
      <c r="E34" s="39">
        <f>C34*D34</f>
        <v>0</v>
      </c>
    </row>
    <row r="35" spans="2:5" ht="12.75">
      <c r="B35" s="125"/>
      <c r="C35" s="125"/>
      <c r="D35" s="125"/>
      <c r="E35" s="39">
        <f>C35*D35</f>
        <v>0</v>
      </c>
    </row>
    <row r="36" spans="4:5" ht="12.75">
      <c r="D36" s="2" t="s">
        <v>17</v>
      </c>
      <c r="E36" s="34">
        <f>SUM(E33:E35)</f>
        <v>0</v>
      </c>
    </row>
    <row r="38" spans="2:5" ht="12.75">
      <c r="B38" s="72" t="s">
        <v>146</v>
      </c>
      <c r="C38" s="14" t="s">
        <v>27</v>
      </c>
      <c r="D38" s="14" t="s">
        <v>24</v>
      </c>
      <c r="E38" s="14" t="s">
        <v>25</v>
      </c>
    </row>
    <row r="39" spans="2:5" ht="12.75">
      <c r="B39" s="13" t="s">
        <v>26</v>
      </c>
      <c r="C39" s="15" t="s">
        <v>23</v>
      </c>
      <c r="D39" s="15" t="s">
        <v>165</v>
      </c>
      <c r="E39" s="15" t="s">
        <v>2</v>
      </c>
    </row>
    <row r="40" spans="2:5" ht="12.75">
      <c r="B40" s="2" t="s">
        <v>29</v>
      </c>
      <c r="C40" s="125"/>
      <c r="D40" s="125"/>
      <c r="E40" s="39">
        <f aca="true" t="shared" si="1" ref="E40:E48">C40*D40</f>
        <v>0</v>
      </c>
    </row>
    <row r="41" spans="2:5" ht="12.75">
      <c r="B41" s="2" t="s">
        <v>30</v>
      </c>
      <c r="C41" s="125"/>
      <c r="D41" s="125"/>
      <c r="E41" s="39">
        <f t="shared" si="1"/>
        <v>0</v>
      </c>
    </row>
    <row r="42" spans="2:5" ht="12.75">
      <c r="B42" s="2" t="s">
        <v>31</v>
      </c>
      <c r="C42" s="125"/>
      <c r="D42" s="125"/>
      <c r="E42" s="39">
        <f t="shared" si="1"/>
        <v>0</v>
      </c>
    </row>
    <row r="43" spans="2:5" ht="12.75">
      <c r="B43" s="2" t="s">
        <v>32</v>
      </c>
      <c r="C43" s="125"/>
      <c r="D43" s="125"/>
      <c r="E43" s="39">
        <f t="shared" si="1"/>
        <v>0</v>
      </c>
    </row>
    <row r="44" spans="2:5" ht="12.75">
      <c r="B44" s="2" t="s">
        <v>33</v>
      </c>
      <c r="C44" s="125"/>
      <c r="D44" s="125"/>
      <c r="E44" s="39">
        <f t="shared" si="1"/>
        <v>0</v>
      </c>
    </row>
    <row r="45" spans="2:5" ht="12.75">
      <c r="B45" s="2" t="s">
        <v>34</v>
      </c>
      <c r="C45" s="125"/>
      <c r="D45" s="125"/>
      <c r="E45" s="39">
        <f t="shared" si="1"/>
        <v>0</v>
      </c>
    </row>
    <row r="46" spans="2:5" ht="12.75">
      <c r="B46" s="2" t="s">
        <v>35</v>
      </c>
      <c r="C46" s="125"/>
      <c r="D46" s="125"/>
      <c r="E46" s="39">
        <f t="shared" si="1"/>
        <v>0</v>
      </c>
    </row>
    <row r="47" spans="2:5" ht="12.75">
      <c r="B47" s="79" t="s">
        <v>36</v>
      </c>
      <c r="C47" s="125"/>
      <c r="D47" s="125"/>
      <c r="E47" s="39">
        <f t="shared" si="1"/>
        <v>0</v>
      </c>
    </row>
    <row r="48" spans="2:5" ht="12.75">
      <c r="B48" s="79" t="s">
        <v>81</v>
      </c>
      <c r="C48" s="125"/>
      <c r="D48" s="125"/>
      <c r="E48" s="39">
        <f t="shared" si="1"/>
        <v>0</v>
      </c>
    </row>
    <row r="49" spans="2:5" ht="12.75">
      <c r="B49" s="80"/>
      <c r="D49" s="43" t="s">
        <v>17</v>
      </c>
      <c r="E49" s="44">
        <f>SUM(E40:E48)</f>
        <v>0</v>
      </c>
    </row>
    <row r="50" spans="2:5" ht="12.75">
      <c r="B50" s="80"/>
      <c r="E50" s="35"/>
    </row>
    <row r="51" spans="2:5" ht="13.5" thickBot="1">
      <c r="B51" s="4" t="s">
        <v>82</v>
      </c>
      <c r="E51" s="35"/>
    </row>
    <row r="52" spans="2:5" ht="13.5" thickBot="1">
      <c r="B52" s="4" t="s">
        <v>136</v>
      </c>
      <c r="C52" s="1" t="s">
        <v>2</v>
      </c>
      <c r="D52" s="16" t="s">
        <v>17</v>
      </c>
      <c r="E52" s="36">
        <f>E15+E22+E29+E36+E49</f>
        <v>0</v>
      </c>
    </row>
    <row r="53" ht="12.75">
      <c r="B53" s="80"/>
    </row>
  </sheetData>
  <sheetProtection password="DFF4" sheet="1" objects="1" scenarios="1"/>
  <mergeCells count="2">
    <mergeCell ref="A1:F1"/>
    <mergeCell ref="A2:F2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N4" sqref="N4"/>
    </sheetView>
  </sheetViews>
  <sheetFormatPr defaultColWidth="9.140625" defaultRowHeight="12.75"/>
  <sheetData>
    <row r="1" spans="1:15" ht="12.75">
      <c r="A1" s="187" t="s">
        <v>72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2.75">
      <c r="A2" s="187" t="s">
        <v>69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6:13" ht="12.75">
      <c r="F5" s="197" t="s">
        <v>279</v>
      </c>
      <c r="G5" s="197"/>
      <c r="H5" s="197"/>
      <c r="I5" s="197"/>
      <c r="J5" s="197"/>
      <c r="K5" s="197"/>
      <c r="L5" s="197"/>
      <c r="M5" s="197"/>
    </row>
    <row r="7" spans="1:13" ht="12.75">
      <c r="A7" t="s">
        <v>185</v>
      </c>
      <c r="F7" s="180" t="s">
        <v>305</v>
      </c>
      <c r="G7" s="180" t="s">
        <v>305</v>
      </c>
      <c r="H7" s="180" t="s">
        <v>305</v>
      </c>
      <c r="I7" s="180" t="s">
        <v>305</v>
      </c>
      <c r="J7" s="180" t="s">
        <v>305</v>
      </c>
      <c r="K7" s="180" t="s">
        <v>305</v>
      </c>
      <c r="L7" s="180" t="s">
        <v>305</v>
      </c>
      <c r="M7" s="180" t="s">
        <v>305</v>
      </c>
    </row>
    <row r="9" spans="1:13" ht="14.25">
      <c r="A9" t="s">
        <v>280</v>
      </c>
      <c r="F9" s="125"/>
      <c r="G9" s="125"/>
      <c r="H9" s="125"/>
      <c r="I9" s="125"/>
      <c r="J9" s="125"/>
      <c r="K9" s="125"/>
      <c r="L9" s="125"/>
      <c r="M9" s="125"/>
    </row>
    <row r="11" spans="6:13" ht="12.75"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</row>
    <row r="13" spans="1:13" ht="14.25">
      <c r="A13" t="s">
        <v>281</v>
      </c>
      <c r="F13" s="125"/>
      <c r="G13" s="125"/>
      <c r="H13" s="125"/>
      <c r="I13" s="125"/>
      <c r="J13" s="125"/>
      <c r="K13" s="125"/>
      <c r="L13" s="125"/>
      <c r="M13" s="125"/>
    </row>
    <row r="15" spans="6:13" ht="12.75">
      <c r="F15" s="3" t="s">
        <v>8</v>
      </c>
      <c r="G15" s="3" t="s">
        <v>8</v>
      </c>
      <c r="H15" s="3" t="s">
        <v>8</v>
      </c>
      <c r="I15" s="3" t="s">
        <v>8</v>
      </c>
      <c r="J15" s="3" t="s">
        <v>8</v>
      </c>
      <c r="K15" s="3" t="s">
        <v>8</v>
      </c>
      <c r="L15" s="3" t="s">
        <v>8</v>
      </c>
      <c r="M15" s="3" t="s">
        <v>8</v>
      </c>
    </row>
    <row r="17" spans="1:13" ht="12.75">
      <c r="A17" t="s">
        <v>113</v>
      </c>
      <c r="F17" s="125"/>
      <c r="G17" s="125"/>
      <c r="H17" s="125"/>
      <c r="I17" s="125"/>
      <c r="J17" s="125"/>
      <c r="K17" s="125"/>
      <c r="L17" s="125"/>
      <c r="M17" s="125"/>
    </row>
    <row r="19" spans="6:13" ht="12.75"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</row>
    <row r="21" spans="1:14" ht="12.75">
      <c r="A21" t="s">
        <v>73</v>
      </c>
      <c r="B21" t="s">
        <v>2</v>
      </c>
      <c r="F21" s="39">
        <f>F9*F13*F17</f>
        <v>0</v>
      </c>
      <c r="G21" s="39">
        <f aca="true" t="shared" si="0" ref="G21:M21">G9*G13*G17</f>
        <v>0</v>
      </c>
      <c r="H21" s="39">
        <f t="shared" si="0"/>
        <v>0</v>
      </c>
      <c r="I21" s="39">
        <f t="shared" si="0"/>
        <v>0</v>
      </c>
      <c r="J21" s="39">
        <f t="shared" si="0"/>
        <v>0</v>
      </c>
      <c r="K21" s="39">
        <f t="shared" si="0"/>
        <v>0</v>
      </c>
      <c r="L21" s="39">
        <f t="shared" si="0"/>
        <v>0</v>
      </c>
      <c r="M21" s="39">
        <f t="shared" si="0"/>
        <v>0</v>
      </c>
      <c r="N21" s="1"/>
    </row>
    <row r="23" spans="6:13" ht="12.75">
      <c r="F23" s="3" t="s">
        <v>8</v>
      </c>
      <c r="G23" s="3" t="s">
        <v>8</v>
      </c>
      <c r="H23" s="3" t="s">
        <v>8</v>
      </c>
      <c r="I23" s="3" t="s">
        <v>8</v>
      </c>
      <c r="J23" s="3" t="s">
        <v>8</v>
      </c>
      <c r="K23" s="3" t="s">
        <v>8</v>
      </c>
      <c r="L23" s="3" t="s">
        <v>8</v>
      </c>
      <c r="M23" s="3" t="s">
        <v>8</v>
      </c>
    </row>
    <row r="25" spans="1:13" ht="13.5" customHeight="1">
      <c r="A25" t="s">
        <v>114</v>
      </c>
      <c r="F25" s="125"/>
      <c r="G25" s="125"/>
      <c r="H25" s="125"/>
      <c r="I25" s="125"/>
      <c r="J25" s="125"/>
      <c r="K25" s="125"/>
      <c r="L25" s="125"/>
      <c r="M25" s="125"/>
    </row>
    <row r="26" ht="13.5" customHeight="1">
      <c r="A26" t="s">
        <v>302</v>
      </c>
    </row>
    <row r="27" spans="6:13" ht="13.5" customHeight="1">
      <c r="F27" s="3" t="s">
        <v>8</v>
      </c>
      <c r="G27" s="3" t="s">
        <v>8</v>
      </c>
      <c r="H27" s="3" t="s">
        <v>8</v>
      </c>
      <c r="I27" s="3" t="s">
        <v>8</v>
      </c>
      <c r="J27" s="3" t="s">
        <v>8</v>
      </c>
      <c r="K27" s="3" t="s">
        <v>8</v>
      </c>
      <c r="L27" s="3" t="s">
        <v>8</v>
      </c>
      <c r="M27" s="3" t="s">
        <v>8</v>
      </c>
    </row>
    <row r="29" spans="6:13" ht="12.75">
      <c r="F29" s="31">
        <v>0.04</v>
      </c>
      <c r="G29" s="31">
        <v>0.04</v>
      </c>
      <c r="H29" s="31">
        <v>0.04</v>
      </c>
      <c r="I29" s="31">
        <v>0.04</v>
      </c>
      <c r="J29" s="31">
        <v>0.04</v>
      </c>
      <c r="K29" s="31">
        <v>0.04</v>
      </c>
      <c r="L29" s="31">
        <v>0.04</v>
      </c>
      <c r="M29" s="31">
        <v>0.04</v>
      </c>
    </row>
    <row r="31" spans="6:13" ht="12.75">
      <c r="F31" s="3" t="s">
        <v>6</v>
      </c>
      <c r="G31" s="3" t="s">
        <v>6</v>
      </c>
      <c r="H31" s="3" t="s">
        <v>6</v>
      </c>
      <c r="I31" s="3" t="s">
        <v>6</v>
      </c>
      <c r="J31" s="3" t="s">
        <v>6</v>
      </c>
      <c r="K31" s="3" t="s">
        <v>6</v>
      </c>
      <c r="L31" s="3" t="s">
        <v>6</v>
      </c>
      <c r="M31" s="3" t="s">
        <v>6</v>
      </c>
    </row>
    <row r="32" ht="13.5" thickBot="1">
      <c r="N32" s="11" t="s">
        <v>17</v>
      </c>
    </row>
    <row r="33" spans="1:15" ht="13.5" thickBot="1">
      <c r="A33" s="4" t="s">
        <v>115</v>
      </c>
      <c r="F33" s="34">
        <f>F21*F25*F29</f>
        <v>0</v>
      </c>
      <c r="G33" s="34">
        <f aca="true" t="shared" si="1" ref="G33:M33">G21*G25*G29</f>
        <v>0</v>
      </c>
      <c r="H33" s="34">
        <f t="shared" si="1"/>
        <v>0</v>
      </c>
      <c r="I33" s="34">
        <f t="shared" si="1"/>
        <v>0</v>
      </c>
      <c r="J33" s="34">
        <f t="shared" si="1"/>
        <v>0</v>
      </c>
      <c r="K33" s="34">
        <f t="shared" si="1"/>
        <v>0</v>
      </c>
      <c r="L33" s="34">
        <f t="shared" si="1"/>
        <v>0</v>
      </c>
      <c r="M33" s="34">
        <f t="shared" si="1"/>
        <v>0</v>
      </c>
      <c r="N33" s="37">
        <f>SUM(F33:M33)</f>
        <v>0</v>
      </c>
      <c r="O33" s="11" t="s">
        <v>111</v>
      </c>
    </row>
  </sheetData>
  <sheetProtection password="DFF4" sheet="1" objects="1" scenarios="1"/>
  <mergeCells count="3">
    <mergeCell ref="F5:M5"/>
    <mergeCell ref="A1:O1"/>
    <mergeCell ref="A2:O2"/>
  </mergeCells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C7">
      <selection activeCell="O33" sqref="O33"/>
    </sheetView>
  </sheetViews>
  <sheetFormatPr defaultColWidth="9.140625" defaultRowHeight="12.75"/>
  <cols>
    <col min="5" max="5" width="12.00390625" style="0" customWidth="1"/>
  </cols>
  <sheetData>
    <row r="1" spans="1:15" ht="12.75">
      <c r="A1" s="187" t="s">
        <v>116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2.75">
      <c r="A2" s="187" t="s">
        <v>68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6:13" ht="12.75">
      <c r="F5" s="197" t="s">
        <v>112</v>
      </c>
      <c r="G5" s="197"/>
      <c r="H5" s="197"/>
      <c r="I5" s="197"/>
      <c r="J5" s="197"/>
      <c r="K5" s="197"/>
      <c r="L5" s="197"/>
      <c r="M5" s="197"/>
    </row>
    <row r="7" spans="1:13" ht="12.75">
      <c r="A7" t="s">
        <v>185</v>
      </c>
      <c r="F7" s="180" t="s">
        <v>305</v>
      </c>
      <c r="G7" s="180" t="s">
        <v>305</v>
      </c>
      <c r="H7" s="180" t="s">
        <v>305</v>
      </c>
      <c r="I7" s="180" t="s">
        <v>305</v>
      </c>
      <c r="J7" s="180" t="s">
        <v>305</v>
      </c>
      <c r="K7" s="180" t="s">
        <v>305</v>
      </c>
      <c r="L7" s="180" t="s">
        <v>305</v>
      </c>
      <c r="M7" s="180" t="s">
        <v>305</v>
      </c>
    </row>
    <row r="9" spans="1:13" ht="14.25">
      <c r="A9" t="s">
        <v>280</v>
      </c>
      <c r="F9" s="125"/>
      <c r="G9" s="125"/>
      <c r="H9" s="125"/>
      <c r="I9" s="125"/>
      <c r="J9" s="125"/>
      <c r="K9" s="125"/>
      <c r="L9" s="125"/>
      <c r="M9" s="125"/>
    </row>
    <row r="11" spans="6:13" ht="12.75"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</row>
    <row r="13" spans="1:13" ht="12.75">
      <c r="A13" t="s">
        <v>117</v>
      </c>
      <c r="F13" s="125"/>
      <c r="G13" s="125"/>
      <c r="H13" s="125"/>
      <c r="I13" s="125"/>
      <c r="J13" s="125"/>
      <c r="K13" s="125"/>
      <c r="L13" s="125"/>
      <c r="M13" s="125"/>
    </row>
    <row r="14" spans="1:3" ht="12.75">
      <c r="A14" s="88" t="s">
        <v>303</v>
      </c>
      <c r="B14" s="88"/>
      <c r="C14" s="88"/>
    </row>
    <row r="15" spans="6:13" ht="12.75">
      <c r="F15" s="3" t="s">
        <v>8</v>
      </c>
      <c r="G15" s="3" t="s">
        <v>8</v>
      </c>
      <c r="H15" s="3" t="s">
        <v>8</v>
      </c>
      <c r="I15" s="3" t="s">
        <v>8</v>
      </c>
      <c r="J15" s="3" t="s">
        <v>8</v>
      </c>
      <c r="K15" s="3" t="s">
        <v>8</v>
      </c>
      <c r="L15" s="3" t="s">
        <v>8</v>
      </c>
      <c r="M15" s="3" t="s">
        <v>8</v>
      </c>
    </row>
    <row r="17" spans="1:13" ht="12.75">
      <c r="A17" t="s">
        <v>118</v>
      </c>
      <c r="F17" s="125"/>
      <c r="G17" s="125"/>
      <c r="H17" s="125"/>
      <c r="I17" s="125"/>
      <c r="J17" s="125"/>
      <c r="K17" s="125"/>
      <c r="L17" s="125"/>
      <c r="M17" s="125"/>
    </row>
    <row r="19" spans="6:13" ht="12.75">
      <c r="F19" s="3" t="s">
        <v>8</v>
      </c>
      <c r="G19" s="3" t="s">
        <v>8</v>
      </c>
      <c r="H19" s="3" t="s">
        <v>8</v>
      </c>
      <c r="I19" s="3" t="s">
        <v>8</v>
      </c>
      <c r="J19" s="3" t="s">
        <v>8</v>
      </c>
      <c r="K19" s="3" t="s">
        <v>8</v>
      </c>
      <c r="L19" s="3" t="s">
        <v>8</v>
      </c>
      <c r="M19" s="3" t="s">
        <v>8</v>
      </c>
    </row>
    <row r="21" spans="1:13" ht="12.75">
      <c r="A21" t="s">
        <v>71</v>
      </c>
      <c r="F21" s="125"/>
      <c r="G21" s="125"/>
      <c r="H21" s="125"/>
      <c r="I21" s="125"/>
      <c r="J21" s="125"/>
      <c r="K21" s="125"/>
      <c r="L21" s="125"/>
      <c r="M21" s="125"/>
    </row>
    <row r="23" spans="6:13" ht="12.75">
      <c r="F23" s="3" t="s">
        <v>8</v>
      </c>
      <c r="G23" s="3" t="s">
        <v>8</v>
      </c>
      <c r="H23" s="3" t="s">
        <v>8</v>
      </c>
      <c r="I23" s="3" t="s">
        <v>8</v>
      </c>
      <c r="J23" s="3" t="s">
        <v>8</v>
      </c>
      <c r="K23" s="3" t="s">
        <v>8</v>
      </c>
      <c r="L23" s="3" t="s">
        <v>8</v>
      </c>
      <c r="M23" s="3" t="s">
        <v>8</v>
      </c>
    </row>
    <row r="25" spans="1:13" ht="12.75">
      <c r="A25" t="s">
        <v>119</v>
      </c>
      <c r="F25" s="125"/>
      <c r="G25" s="125"/>
      <c r="H25" s="125"/>
      <c r="I25" s="125"/>
      <c r="J25" s="125"/>
      <c r="K25" s="125"/>
      <c r="L25" s="125"/>
      <c r="M25" s="125"/>
    </row>
    <row r="26" spans="6:15" ht="12.75">
      <c r="F26" s="53"/>
      <c r="G26" s="53"/>
      <c r="H26" s="53"/>
      <c r="I26" s="53"/>
      <c r="J26" s="53"/>
      <c r="K26" s="53"/>
      <c r="L26" s="53"/>
      <c r="M26" s="53"/>
      <c r="N26" s="70"/>
      <c r="O26" s="70"/>
    </row>
    <row r="27" spans="6:13" ht="12.75"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  <c r="M27" s="3" t="s">
        <v>6</v>
      </c>
    </row>
    <row r="29" spans="1:13" ht="13.5" customHeight="1">
      <c r="A29" t="s">
        <v>140</v>
      </c>
      <c r="F29" s="39">
        <f>F9*F13*F17*F21*F25</f>
        <v>0</v>
      </c>
      <c r="G29" s="39">
        <f aca="true" t="shared" si="0" ref="G29:M29">G9*G13*G17*G21*G25</f>
        <v>0</v>
      </c>
      <c r="H29" s="39">
        <f t="shared" si="0"/>
        <v>0</v>
      </c>
      <c r="I29" s="39">
        <f t="shared" si="0"/>
        <v>0</v>
      </c>
      <c r="J29" s="39">
        <f t="shared" si="0"/>
        <v>0</v>
      </c>
      <c r="K29" s="39">
        <f t="shared" si="0"/>
        <v>0</v>
      </c>
      <c r="L29" s="39">
        <f t="shared" si="0"/>
        <v>0</v>
      </c>
      <c r="M29" s="39">
        <f t="shared" si="0"/>
        <v>0</v>
      </c>
    </row>
    <row r="30" ht="13.5" customHeight="1"/>
    <row r="31" spans="6:13" ht="13.5" customHeight="1">
      <c r="F31" s="3" t="s">
        <v>8</v>
      </c>
      <c r="G31" s="3" t="s">
        <v>8</v>
      </c>
      <c r="H31" s="3" t="s">
        <v>8</v>
      </c>
      <c r="I31" s="3" t="s">
        <v>8</v>
      </c>
      <c r="J31" s="3" t="s">
        <v>8</v>
      </c>
      <c r="K31" s="3" t="s">
        <v>8</v>
      </c>
      <c r="L31" s="3" t="s">
        <v>8</v>
      </c>
      <c r="M31" s="3" t="s">
        <v>8</v>
      </c>
    </row>
    <row r="33" spans="1:13" ht="12.75">
      <c r="A33" t="s">
        <v>114</v>
      </c>
      <c r="F33" s="125"/>
      <c r="G33" s="125"/>
      <c r="H33" s="125"/>
      <c r="I33" s="125"/>
      <c r="J33" s="125"/>
      <c r="K33" s="125"/>
      <c r="L33" s="125"/>
      <c r="M33" s="125"/>
    </row>
    <row r="34" ht="12.75">
      <c r="A34" t="s">
        <v>304</v>
      </c>
    </row>
    <row r="35" spans="6:13" ht="12.75">
      <c r="F35" s="3" t="s">
        <v>6</v>
      </c>
      <c r="G35" s="3" t="s">
        <v>6</v>
      </c>
      <c r="H35" s="3" t="s">
        <v>6</v>
      </c>
      <c r="I35" s="3" t="s">
        <v>6</v>
      </c>
      <c r="J35" s="3" t="s">
        <v>6</v>
      </c>
      <c r="K35" s="3" t="s">
        <v>6</v>
      </c>
      <c r="L35" s="3" t="s">
        <v>6</v>
      </c>
      <c r="M35" s="3" t="s">
        <v>6</v>
      </c>
    </row>
    <row r="36" ht="13.5" thickBot="1">
      <c r="N36" s="11" t="s">
        <v>17</v>
      </c>
    </row>
    <row r="37" spans="1:15" ht="13.5" thickBot="1">
      <c r="A37" s="4" t="s">
        <v>120</v>
      </c>
      <c r="F37" s="34">
        <f>F29*F33</f>
        <v>0</v>
      </c>
      <c r="G37" s="34">
        <f aca="true" t="shared" si="1" ref="G37:M37">G29*G33</f>
        <v>0</v>
      </c>
      <c r="H37" s="34">
        <f t="shared" si="1"/>
        <v>0</v>
      </c>
      <c r="I37" s="34">
        <f t="shared" si="1"/>
        <v>0</v>
      </c>
      <c r="J37" s="34">
        <f t="shared" si="1"/>
        <v>0</v>
      </c>
      <c r="K37" s="34">
        <f t="shared" si="1"/>
        <v>0</v>
      </c>
      <c r="L37" s="34">
        <f t="shared" si="1"/>
        <v>0</v>
      </c>
      <c r="M37" s="34">
        <f t="shared" si="1"/>
        <v>0</v>
      </c>
      <c r="N37" s="37">
        <f>SUM(F37:M37)</f>
        <v>0</v>
      </c>
      <c r="O37" s="11" t="s">
        <v>9</v>
      </c>
    </row>
  </sheetData>
  <sheetProtection password="DFF4" sheet="1" objects="1" scenarios="1"/>
  <mergeCells count="3">
    <mergeCell ref="F5:M5"/>
    <mergeCell ref="A1:O1"/>
    <mergeCell ref="A2:O2"/>
  </mergeCells>
  <printOptions/>
  <pageMargins left="0.75" right="0.75" top="0.7874015748031497" bottom="0.7874015748031497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6">
      <selection activeCell="H11" sqref="H11"/>
    </sheetView>
  </sheetViews>
  <sheetFormatPr defaultColWidth="9.140625" defaultRowHeight="12.75"/>
  <sheetData>
    <row r="1" spans="1:11" ht="12.75">
      <c r="A1" s="187" t="s">
        <v>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>
      <c r="A2" s="187" t="s">
        <v>63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9" ht="12.75">
      <c r="B6" s="12"/>
      <c r="C6" s="58"/>
      <c r="D6" s="58"/>
      <c r="E6" s="58"/>
      <c r="F6" s="58"/>
      <c r="G6" s="58"/>
      <c r="H6" s="58"/>
      <c r="I6" s="60"/>
    </row>
    <row r="7" spans="2:9" ht="14.25">
      <c r="B7" s="55" t="s">
        <v>306</v>
      </c>
      <c r="C7" s="6"/>
      <c r="D7" s="6"/>
      <c r="E7" s="6"/>
      <c r="F7" s="6"/>
      <c r="G7" s="6"/>
      <c r="H7" s="38">
        <f>'FCIV.1e'!H31</f>
        <v>0</v>
      </c>
      <c r="I7" s="56"/>
    </row>
    <row r="8" spans="2:9" ht="12.75">
      <c r="B8" s="55" t="s">
        <v>121</v>
      </c>
      <c r="C8" s="6"/>
      <c r="D8" s="6"/>
      <c r="E8" s="6"/>
      <c r="F8" s="6"/>
      <c r="G8" s="6"/>
      <c r="H8" s="6"/>
      <c r="I8" s="56"/>
    </row>
    <row r="9" spans="2:9" ht="12.75">
      <c r="B9" s="55"/>
      <c r="C9" s="6"/>
      <c r="D9" s="6"/>
      <c r="E9" s="6"/>
      <c r="F9" s="6"/>
      <c r="G9" s="6"/>
      <c r="H9" s="7" t="s">
        <v>8</v>
      </c>
      <c r="I9" s="56"/>
    </row>
    <row r="10" spans="2:9" ht="12.75">
      <c r="B10" s="55"/>
      <c r="C10" s="6"/>
      <c r="D10" s="6"/>
      <c r="E10" s="6"/>
      <c r="F10" s="6"/>
      <c r="G10" s="6"/>
      <c r="H10" s="6"/>
      <c r="I10" s="56"/>
    </row>
    <row r="11" spans="2:9" ht="12.75">
      <c r="B11" s="55" t="s">
        <v>64</v>
      </c>
      <c r="C11" s="6"/>
      <c r="D11" s="6"/>
      <c r="E11" s="6"/>
      <c r="F11" s="6"/>
      <c r="G11" s="6"/>
      <c r="H11" s="2">
        <f>'FCIV.1d'!G5</f>
        <v>0</v>
      </c>
      <c r="I11" s="56"/>
    </row>
    <row r="12" spans="2:9" ht="12.75">
      <c r="B12" s="55"/>
      <c r="C12" s="6"/>
      <c r="D12" s="6"/>
      <c r="E12" s="6"/>
      <c r="F12" s="6"/>
      <c r="G12" s="6"/>
      <c r="H12" s="6"/>
      <c r="I12" s="56"/>
    </row>
    <row r="13" spans="2:9" ht="12.75">
      <c r="B13" s="55"/>
      <c r="C13" s="6"/>
      <c r="D13" s="6"/>
      <c r="E13" s="6"/>
      <c r="F13" s="6"/>
      <c r="G13" s="6"/>
      <c r="H13" s="7" t="s">
        <v>8</v>
      </c>
      <c r="I13" s="56"/>
    </row>
    <row r="14" spans="2:9" ht="12.75">
      <c r="B14" s="55"/>
      <c r="C14" s="6"/>
      <c r="D14" s="6"/>
      <c r="E14" s="6"/>
      <c r="F14" s="6"/>
      <c r="G14" s="6"/>
      <c r="H14" s="6"/>
      <c r="I14" s="56"/>
    </row>
    <row r="15" spans="2:9" ht="12.75">
      <c r="B15" s="55"/>
      <c r="C15" s="6"/>
      <c r="D15" s="6"/>
      <c r="E15" s="6"/>
      <c r="F15" s="6"/>
      <c r="G15" s="6"/>
      <c r="H15" s="9">
        <v>2.928</v>
      </c>
      <c r="I15" s="56"/>
    </row>
    <row r="16" spans="2:9" ht="12.75">
      <c r="B16" s="55"/>
      <c r="C16" s="6"/>
      <c r="D16" s="6"/>
      <c r="E16" s="6"/>
      <c r="F16" s="6"/>
      <c r="G16" s="6"/>
      <c r="H16" s="9"/>
      <c r="I16" s="56"/>
    </row>
    <row r="17" spans="2:9" ht="12.75">
      <c r="B17" s="55"/>
      <c r="C17" s="6"/>
      <c r="D17" s="6"/>
      <c r="E17" s="6"/>
      <c r="F17" s="6"/>
      <c r="G17" s="6"/>
      <c r="H17" s="7" t="s">
        <v>6</v>
      </c>
      <c r="I17" s="56"/>
    </row>
    <row r="18" spans="2:9" ht="13.5" thickBot="1">
      <c r="B18" s="55"/>
      <c r="C18" s="6"/>
      <c r="D18" s="6"/>
      <c r="E18" s="6"/>
      <c r="F18" s="6"/>
      <c r="G18" s="6"/>
      <c r="H18" s="6"/>
      <c r="I18" s="56"/>
    </row>
    <row r="19" spans="1:9" ht="13.5" thickBot="1">
      <c r="A19" s="30"/>
      <c r="B19" s="62" t="s">
        <v>122</v>
      </c>
      <c r="C19" s="6"/>
      <c r="D19" s="6"/>
      <c r="E19" s="6"/>
      <c r="F19" s="6"/>
      <c r="G19" s="6"/>
      <c r="H19" s="10">
        <f>H7*H11*H15</f>
        <v>0</v>
      </c>
      <c r="I19" s="71" t="s">
        <v>9</v>
      </c>
    </row>
    <row r="20" spans="2:9" ht="12.75">
      <c r="B20" s="13"/>
      <c r="C20" s="48"/>
      <c r="D20" s="48"/>
      <c r="E20" s="48"/>
      <c r="F20" s="48"/>
      <c r="G20" s="48"/>
      <c r="H20" s="48"/>
      <c r="I20" s="49"/>
    </row>
    <row r="27" spans="1:11" ht="12.75">
      <c r="A27" s="187" t="s">
        <v>123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</row>
    <row r="28" spans="1:11" ht="12.75">
      <c r="A28" s="187" t="s">
        <v>67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</row>
    <row r="29" spans="1:11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2" spans="2:9" ht="13.5" thickBot="1">
      <c r="B32" s="72"/>
      <c r="C32" s="58"/>
      <c r="D32" s="58"/>
      <c r="E32" s="58"/>
      <c r="F32" s="58"/>
      <c r="G32" s="58"/>
      <c r="H32" s="58"/>
      <c r="I32" s="60"/>
    </row>
    <row r="33" spans="1:9" ht="13.5" thickBot="1">
      <c r="A33" s="30"/>
      <c r="B33" s="62" t="s">
        <v>120</v>
      </c>
      <c r="C33" s="6"/>
      <c r="D33" s="6"/>
      <c r="E33" s="6"/>
      <c r="F33" s="6"/>
      <c r="G33" s="6"/>
      <c r="H33" s="37">
        <f>'FCV.1d'!N37</f>
        <v>0</v>
      </c>
      <c r="I33" s="71" t="s">
        <v>9</v>
      </c>
    </row>
    <row r="34" spans="2:9" ht="12.75">
      <c r="B34" s="62" t="s">
        <v>124</v>
      </c>
      <c r="C34" s="6"/>
      <c r="D34" s="6"/>
      <c r="E34" s="6"/>
      <c r="F34" s="6"/>
      <c r="G34" s="6"/>
      <c r="H34" s="40"/>
      <c r="I34" s="56"/>
    </row>
    <row r="35" spans="2:9" ht="12.75">
      <c r="B35" s="62"/>
      <c r="C35" s="6"/>
      <c r="D35" s="6"/>
      <c r="E35" s="6"/>
      <c r="F35" s="6"/>
      <c r="G35" s="6"/>
      <c r="H35" s="61" t="s">
        <v>3</v>
      </c>
      <c r="I35" s="56"/>
    </row>
    <row r="36" spans="2:9" ht="13.5" thickBot="1">
      <c r="B36" s="55"/>
      <c r="C36" s="6"/>
      <c r="D36" s="6"/>
      <c r="E36" s="6"/>
      <c r="F36" s="6"/>
      <c r="G36" s="6"/>
      <c r="H36" s="40"/>
      <c r="I36" s="56"/>
    </row>
    <row r="37" spans="1:9" ht="13.5" thickBot="1">
      <c r="A37" s="30"/>
      <c r="B37" s="62" t="s">
        <v>115</v>
      </c>
      <c r="C37" s="6"/>
      <c r="D37" s="6"/>
      <c r="E37" s="6"/>
      <c r="F37" s="6"/>
      <c r="G37" s="6"/>
      <c r="H37" s="37">
        <f>'FCV.1c'!N33</f>
        <v>0</v>
      </c>
      <c r="I37" s="71" t="s">
        <v>9</v>
      </c>
    </row>
    <row r="38" spans="2:9" ht="12.75">
      <c r="B38" s="62" t="s">
        <v>125</v>
      </c>
      <c r="C38" s="6"/>
      <c r="D38" s="6"/>
      <c r="E38" s="6"/>
      <c r="F38" s="6"/>
      <c r="G38" s="6"/>
      <c r="H38" s="40"/>
      <c r="I38" s="56"/>
    </row>
    <row r="39" spans="2:9" ht="12.75">
      <c r="B39" s="55"/>
      <c r="C39" s="6"/>
      <c r="D39" s="6"/>
      <c r="E39" s="6"/>
      <c r="F39" s="6"/>
      <c r="G39" s="6"/>
      <c r="H39" s="61" t="s">
        <v>3</v>
      </c>
      <c r="I39" s="56"/>
    </row>
    <row r="40" spans="2:9" ht="13.5" thickBot="1">
      <c r="B40" s="55"/>
      <c r="C40" s="6"/>
      <c r="D40" s="6"/>
      <c r="E40" s="6"/>
      <c r="F40" s="6"/>
      <c r="G40" s="6"/>
      <c r="H40" s="40"/>
      <c r="I40" s="56"/>
    </row>
    <row r="41" spans="1:9" ht="13.5" thickBot="1">
      <c r="A41" s="30"/>
      <c r="B41" s="62" t="s">
        <v>65</v>
      </c>
      <c r="C41" s="6"/>
      <c r="D41" s="6"/>
      <c r="E41" s="6"/>
      <c r="F41" s="6"/>
      <c r="G41" s="6"/>
      <c r="H41" s="37">
        <f>H19</f>
        <v>0</v>
      </c>
      <c r="I41" s="71" t="s">
        <v>9</v>
      </c>
    </row>
    <row r="42" spans="2:9" ht="12.75">
      <c r="B42" s="62" t="s">
        <v>126</v>
      </c>
      <c r="C42" s="6"/>
      <c r="D42" s="6"/>
      <c r="E42" s="6"/>
      <c r="F42" s="6"/>
      <c r="G42" s="6"/>
      <c r="H42" s="40"/>
      <c r="I42" s="56"/>
    </row>
    <row r="43" spans="2:9" ht="12.75">
      <c r="B43" s="55"/>
      <c r="C43" s="6"/>
      <c r="D43" s="6"/>
      <c r="E43" s="6"/>
      <c r="F43" s="6"/>
      <c r="G43" s="6"/>
      <c r="H43" s="61" t="s">
        <v>6</v>
      </c>
      <c r="I43" s="56"/>
    </row>
    <row r="44" spans="2:9" ht="13.5" thickBot="1">
      <c r="B44" s="55"/>
      <c r="C44" s="6"/>
      <c r="D44" s="6"/>
      <c r="E44" s="6"/>
      <c r="F44" s="6"/>
      <c r="G44" s="6"/>
      <c r="H44" s="40"/>
      <c r="I44" s="56"/>
    </row>
    <row r="45" spans="1:9" ht="13.5" thickBot="1">
      <c r="A45" s="30"/>
      <c r="B45" s="62" t="s">
        <v>127</v>
      </c>
      <c r="C45" s="6"/>
      <c r="D45" s="6"/>
      <c r="E45" s="6"/>
      <c r="F45" s="6"/>
      <c r="G45" s="6"/>
      <c r="H45" s="37">
        <f>H33+H37+H41</f>
        <v>0</v>
      </c>
      <c r="I45" s="71" t="s">
        <v>9</v>
      </c>
    </row>
    <row r="46" spans="2:9" ht="12.75">
      <c r="B46" s="13"/>
      <c r="C46" s="48"/>
      <c r="D46" s="48"/>
      <c r="E46" s="48"/>
      <c r="F46" s="48"/>
      <c r="G46" s="48"/>
      <c r="H46" s="63"/>
      <c r="I46" s="49"/>
    </row>
  </sheetData>
  <sheetProtection password="DFF4" sheet="1" objects="1" scenarios="1"/>
  <mergeCells count="4">
    <mergeCell ref="A1:K1"/>
    <mergeCell ref="A2:K2"/>
    <mergeCell ref="A27:K27"/>
    <mergeCell ref="A28:K28"/>
  </mergeCells>
  <printOptions/>
  <pageMargins left="0.75" right="0.75" top="1" bottom="1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30">
      <selection activeCell="H58" sqref="H58"/>
    </sheetView>
  </sheetViews>
  <sheetFormatPr defaultColWidth="9.140625" defaultRowHeight="12.75"/>
  <cols>
    <col min="9" max="9" width="13.8515625" style="0" customWidth="1"/>
  </cols>
  <sheetData>
    <row r="1" spans="1:12" ht="12.75">
      <c r="A1" s="187" t="s">
        <v>80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32"/>
    </row>
    <row r="2" spans="1:12" ht="12.75">
      <c r="A2" s="187" t="s">
        <v>74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32"/>
    </row>
    <row r="5" spans="1:9" ht="12.75">
      <c r="A5" s="30"/>
      <c r="B5" s="4" t="s">
        <v>127</v>
      </c>
      <c r="H5" s="2">
        <f>'FCV.1e e 1f'!H45</f>
        <v>0</v>
      </c>
      <c r="I5" s="1" t="s">
        <v>111</v>
      </c>
    </row>
    <row r="6" spans="2:8" ht="12.75">
      <c r="B6" t="s">
        <v>132</v>
      </c>
      <c r="H6" s="3" t="s">
        <v>4</v>
      </c>
    </row>
    <row r="7" ht="12.75">
      <c r="H7" s="3" t="s">
        <v>75</v>
      </c>
    </row>
    <row r="9" spans="1:13" ht="12.75">
      <c r="A9" s="30"/>
      <c r="B9" s="4" t="s">
        <v>128</v>
      </c>
      <c r="H9" s="34" t="e">
        <f>'FCV.1a'!I35</f>
        <v>#DIV/0!</v>
      </c>
      <c r="I9" s="1" t="s">
        <v>111</v>
      </c>
      <c r="K9" s="153" t="s">
        <v>272</v>
      </c>
      <c r="L9" s="154"/>
      <c r="M9" s="155"/>
    </row>
    <row r="10" spans="2:13" ht="12.75">
      <c r="B10" t="s">
        <v>129</v>
      </c>
      <c r="K10" s="156"/>
      <c r="L10" s="157"/>
      <c r="M10" s="158"/>
    </row>
    <row r="11" spans="8:13" ht="15.75">
      <c r="H11" s="3" t="s">
        <v>6</v>
      </c>
      <c r="K11" s="159" t="s">
        <v>227</v>
      </c>
      <c r="L11" s="157" t="str">
        <f>IF(H15=1,"1,8",IF(H15=2,"2,6","4,2"))</f>
        <v>4,2</v>
      </c>
      <c r="M11" s="158"/>
    </row>
    <row r="12" spans="11:13" ht="12.75">
      <c r="K12" s="156" t="s">
        <v>276</v>
      </c>
      <c r="L12" s="160" t="s">
        <v>274</v>
      </c>
      <c r="M12" s="158">
        <f>L11/(L11+1)</f>
        <v>0.8076923076923077</v>
      </c>
    </row>
    <row r="13" spans="2:13" ht="15.75">
      <c r="B13" s="4" t="s">
        <v>130</v>
      </c>
      <c r="C13" s="4"/>
      <c r="D13" s="4"/>
      <c r="E13" s="4" t="s">
        <v>76</v>
      </c>
      <c r="H13" s="2" t="e">
        <f>H5/H9</f>
        <v>#DIV/0!</v>
      </c>
      <c r="I13" s="1"/>
      <c r="K13" s="161" t="s">
        <v>277</v>
      </c>
      <c r="L13" s="160" t="s">
        <v>274</v>
      </c>
      <c r="M13" s="158" t="e">
        <f>(1-H13^L11)/(1-H13^(L11+1))</f>
        <v>#DIV/0!</v>
      </c>
    </row>
    <row r="14" spans="11:13" ht="12.75">
      <c r="K14" s="162"/>
      <c r="L14" s="163"/>
      <c r="M14" s="164"/>
    </row>
    <row r="15" spans="2:8" ht="12.75">
      <c r="B15" s="4" t="s">
        <v>141</v>
      </c>
      <c r="D15" s="127" t="s">
        <v>271</v>
      </c>
      <c r="H15" s="38">
        <f>'FCIV.1e'!D47</f>
        <v>3</v>
      </c>
    </row>
    <row r="16" spans="2:10" ht="13.5" thickBot="1">
      <c r="B16" s="5"/>
      <c r="C16" s="5"/>
      <c r="D16" s="5"/>
      <c r="E16" s="5"/>
      <c r="F16" s="5"/>
      <c r="G16" s="5"/>
      <c r="H16" s="5"/>
      <c r="I16" s="5"/>
      <c r="J16" s="5"/>
    </row>
    <row r="17" spans="2:9" ht="13.5" thickTop="1">
      <c r="B17" s="6"/>
      <c r="C17" s="6"/>
      <c r="D17" s="6"/>
      <c r="E17" s="6"/>
      <c r="F17" s="6"/>
      <c r="G17" s="6"/>
      <c r="H17" s="6"/>
      <c r="I17" s="6"/>
    </row>
    <row r="18" spans="2:10" ht="12.75">
      <c r="B18" s="12"/>
      <c r="C18" s="58"/>
      <c r="D18" s="58"/>
      <c r="E18" s="58"/>
      <c r="F18" s="58"/>
      <c r="G18" s="58"/>
      <c r="H18" s="58"/>
      <c r="I18" s="58"/>
      <c r="J18" s="60"/>
    </row>
    <row r="19" spans="2:10" ht="12.75">
      <c r="B19" s="55"/>
      <c r="C19" s="6"/>
      <c r="D19" s="6"/>
      <c r="E19" s="6"/>
      <c r="F19" s="6"/>
      <c r="G19" s="6"/>
      <c r="H19" s="8">
        <v>1</v>
      </c>
      <c r="I19" s="6"/>
      <c r="J19" s="56"/>
    </row>
    <row r="20" spans="2:10" ht="12.75">
      <c r="B20" s="55"/>
      <c r="C20" s="6"/>
      <c r="D20" s="6"/>
      <c r="E20" s="6"/>
      <c r="F20" s="6"/>
      <c r="G20" s="6"/>
      <c r="H20" s="6"/>
      <c r="I20" s="6"/>
      <c r="J20" s="56"/>
    </row>
    <row r="21" spans="2:10" ht="12.75">
      <c r="B21" s="55"/>
      <c r="C21" s="6"/>
      <c r="D21" s="6"/>
      <c r="E21" s="6"/>
      <c r="F21" s="6"/>
      <c r="G21" s="6"/>
      <c r="H21" s="7" t="s">
        <v>7</v>
      </c>
      <c r="I21" s="6"/>
      <c r="J21" s="56"/>
    </row>
    <row r="22" spans="2:10" ht="12.75">
      <c r="B22" s="55"/>
      <c r="C22" s="6"/>
      <c r="D22" s="6"/>
      <c r="E22" s="6"/>
      <c r="F22" s="6"/>
      <c r="G22" s="6"/>
      <c r="H22" s="6"/>
      <c r="I22" s="6"/>
      <c r="J22" s="56"/>
    </row>
    <row r="23" spans="2:10" ht="12.75">
      <c r="B23" s="55" t="s">
        <v>131</v>
      </c>
      <c r="C23" s="6"/>
      <c r="D23" s="6"/>
      <c r="E23" s="6"/>
      <c r="F23" s="6"/>
      <c r="G23" s="6"/>
      <c r="H23" s="38" t="e">
        <f>IF(H13=1,M12,M13)</f>
        <v>#DIV/0!</v>
      </c>
      <c r="I23" s="6"/>
      <c r="J23" s="56"/>
    </row>
    <row r="24" spans="2:10" ht="12.75">
      <c r="B24" s="55" t="s">
        <v>142</v>
      </c>
      <c r="C24" s="6"/>
      <c r="D24" s="6"/>
      <c r="E24" s="6"/>
      <c r="F24" s="6"/>
      <c r="G24" s="6"/>
      <c r="H24" s="6"/>
      <c r="I24" s="6"/>
      <c r="J24" s="56"/>
    </row>
    <row r="25" spans="2:10" ht="12.75">
      <c r="B25" s="55"/>
      <c r="C25" s="6"/>
      <c r="D25" s="6"/>
      <c r="E25" s="6"/>
      <c r="F25" s="6"/>
      <c r="G25" s="6"/>
      <c r="H25" s="7" t="s">
        <v>6</v>
      </c>
      <c r="I25" s="6"/>
      <c r="J25" s="56"/>
    </row>
    <row r="26" spans="2:10" ht="12.75">
      <c r="B26" s="55"/>
      <c r="C26" s="6"/>
      <c r="D26" s="6"/>
      <c r="E26" s="6"/>
      <c r="F26" s="6"/>
      <c r="G26" s="6"/>
      <c r="H26" s="6"/>
      <c r="I26" s="6"/>
      <c r="J26" s="56"/>
    </row>
    <row r="27" spans="2:10" ht="12.75">
      <c r="B27" s="55"/>
      <c r="C27" s="6"/>
      <c r="D27" s="6"/>
      <c r="E27" s="6"/>
      <c r="F27" s="6"/>
      <c r="G27" s="6"/>
      <c r="H27" s="2" t="e">
        <f>H19-H23</f>
        <v>#DIV/0!</v>
      </c>
      <c r="I27" s="6"/>
      <c r="J27" s="56"/>
    </row>
    <row r="28" spans="2:10" ht="12.75">
      <c r="B28" s="55"/>
      <c r="C28" s="6"/>
      <c r="D28" s="6"/>
      <c r="E28" s="6"/>
      <c r="F28" s="6"/>
      <c r="G28" s="6"/>
      <c r="H28" s="6"/>
      <c r="I28" s="6"/>
      <c r="J28" s="56"/>
    </row>
    <row r="29" spans="2:10" ht="12.75">
      <c r="B29" s="55"/>
      <c r="C29" s="6"/>
      <c r="D29" s="6"/>
      <c r="E29" s="6"/>
      <c r="F29" s="6"/>
      <c r="G29" s="6"/>
      <c r="H29" s="9" t="s">
        <v>8</v>
      </c>
      <c r="I29" s="6"/>
      <c r="J29" s="56"/>
    </row>
    <row r="30" spans="2:10" ht="12.75">
      <c r="B30" s="55"/>
      <c r="C30" s="6"/>
      <c r="D30" s="6"/>
      <c r="E30" s="6"/>
      <c r="F30" s="6"/>
      <c r="G30" s="6"/>
      <c r="H30" s="6"/>
      <c r="I30" s="6"/>
      <c r="J30" s="56"/>
    </row>
    <row r="31" spans="1:10" ht="12.75">
      <c r="A31" s="30"/>
      <c r="B31" s="62" t="s">
        <v>127</v>
      </c>
      <c r="C31" s="6"/>
      <c r="D31" s="6"/>
      <c r="E31" s="6"/>
      <c r="F31" s="6"/>
      <c r="G31" s="6"/>
      <c r="H31" s="34">
        <f>H5</f>
        <v>0</v>
      </c>
      <c r="I31" s="66" t="s">
        <v>111</v>
      </c>
      <c r="J31" s="56"/>
    </row>
    <row r="32" spans="2:10" ht="12.75">
      <c r="B32" s="55" t="s">
        <v>132</v>
      </c>
      <c r="C32" s="6"/>
      <c r="D32" s="6"/>
      <c r="E32" s="6"/>
      <c r="F32" s="6"/>
      <c r="G32" s="6"/>
      <c r="H32" s="40"/>
      <c r="I32" s="9"/>
      <c r="J32" s="56"/>
    </row>
    <row r="33" spans="2:10" ht="12.75">
      <c r="B33" s="62"/>
      <c r="C33" s="6"/>
      <c r="D33" s="6"/>
      <c r="E33" s="6"/>
      <c r="F33" s="6"/>
      <c r="G33" s="6"/>
      <c r="H33" s="61" t="s">
        <v>6</v>
      </c>
      <c r="I33" s="9"/>
      <c r="J33" s="56"/>
    </row>
    <row r="34" spans="2:10" ht="12.75">
      <c r="B34" s="62"/>
      <c r="C34" s="6"/>
      <c r="D34" s="6"/>
      <c r="E34" s="6"/>
      <c r="F34" s="6"/>
      <c r="G34" s="6"/>
      <c r="H34" s="41"/>
      <c r="I34" s="9"/>
      <c r="J34" s="56"/>
    </row>
    <row r="35" spans="2:10" ht="12.75">
      <c r="B35" s="62" t="s">
        <v>77</v>
      </c>
      <c r="C35" s="6"/>
      <c r="D35" s="6"/>
      <c r="E35" s="6"/>
      <c r="F35" s="6"/>
      <c r="G35" s="6"/>
      <c r="H35" s="42" t="e">
        <f>H27*H31</f>
        <v>#DIV/0!</v>
      </c>
      <c r="I35" s="66" t="s">
        <v>215</v>
      </c>
      <c r="J35" s="56"/>
    </row>
    <row r="36" spans="2:10" ht="12.75">
      <c r="B36" s="62"/>
      <c r="C36" s="6"/>
      <c r="D36" s="6"/>
      <c r="E36" s="6"/>
      <c r="F36" s="6"/>
      <c r="G36" s="6"/>
      <c r="H36" s="41"/>
      <c r="I36" s="66"/>
      <c r="J36" s="56"/>
    </row>
    <row r="37" spans="2:10" ht="12.75">
      <c r="B37" s="62"/>
      <c r="C37" s="6"/>
      <c r="D37" s="6"/>
      <c r="E37" s="6"/>
      <c r="F37" s="6"/>
      <c r="G37" s="6"/>
      <c r="H37" s="61" t="s">
        <v>3</v>
      </c>
      <c r="I37" s="66"/>
      <c r="J37" s="56"/>
    </row>
    <row r="38" spans="2:10" ht="12.75">
      <c r="B38" s="62"/>
      <c r="C38" s="6"/>
      <c r="D38" s="6"/>
      <c r="E38" s="6"/>
      <c r="F38" s="6"/>
      <c r="G38" s="6"/>
      <c r="H38" s="41"/>
      <c r="I38" s="66"/>
      <c r="J38" s="56"/>
    </row>
    <row r="39" spans="2:10" ht="12.75">
      <c r="B39" s="62" t="s">
        <v>133</v>
      </c>
      <c r="C39" s="6"/>
      <c r="D39" s="6"/>
      <c r="E39" s="6"/>
      <c r="F39" s="6"/>
      <c r="G39" s="6"/>
      <c r="H39" s="181"/>
      <c r="I39" s="53" t="s">
        <v>135</v>
      </c>
      <c r="J39" s="56"/>
    </row>
    <row r="40" spans="2:10" ht="12.75">
      <c r="B40" s="73" t="s">
        <v>134</v>
      </c>
      <c r="C40" s="6"/>
      <c r="D40" s="6"/>
      <c r="E40" s="6"/>
      <c r="F40" s="6"/>
      <c r="G40" s="6"/>
      <c r="H40" s="61"/>
      <c r="I40" s="9"/>
      <c r="J40" s="56"/>
    </row>
    <row r="41" spans="2:10" ht="12.75">
      <c r="B41" s="73"/>
      <c r="C41" s="6"/>
      <c r="D41" s="6"/>
      <c r="E41" s="6"/>
      <c r="F41" s="6"/>
      <c r="G41" s="6"/>
      <c r="H41" s="61" t="s">
        <v>6</v>
      </c>
      <c r="I41" s="9"/>
      <c r="J41" s="56"/>
    </row>
    <row r="42" spans="2:10" ht="12.75">
      <c r="B42" s="73"/>
      <c r="C42" s="6"/>
      <c r="D42" s="6"/>
      <c r="E42" s="6"/>
      <c r="F42" s="6"/>
      <c r="G42" s="6"/>
      <c r="H42" s="41"/>
      <c r="I42" s="9"/>
      <c r="J42" s="56"/>
    </row>
    <row r="43" spans="2:10" ht="12.75">
      <c r="B43" s="73"/>
      <c r="C43" s="6"/>
      <c r="D43" s="6"/>
      <c r="E43" s="6"/>
      <c r="F43" s="6"/>
      <c r="G43" s="64" t="s">
        <v>17</v>
      </c>
      <c r="H43" s="42" t="e">
        <f>H35+H39</f>
        <v>#DIV/0!</v>
      </c>
      <c r="I43" s="66" t="s">
        <v>215</v>
      </c>
      <c r="J43" s="56"/>
    </row>
    <row r="44" spans="2:10" ht="12.75">
      <c r="B44" s="73"/>
      <c r="C44" s="6"/>
      <c r="D44" s="6"/>
      <c r="E44" s="6"/>
      <c r="F44" s="6"/>
      <c r="G44" s="6"/>
      <c r="H44" s="41"/>
      <c r="I44" s="9"/>
      <c r="J44" s="56"/>
    </row>
    <row r="45" spans="2:10" ht="12.75">
      <c r="B45" s="62"/>
      <c r="C45" s="6"/>
      <c r="D45" s="6"/>
      <c r="E45" s="6"/>
      <c r="F45" s="6"/>
      <c r="G45" s="6"/>
      <c r="H45" s="61" t="s">
        <v>75</v>
      </c>
      <c r="I45" s="9"/>
      <c r="J45" s="56"/>
    </row>
    <row r="46" spans="2:10" ht="12.75">
      <c r="B46" s="62"/>
      <c r="C46" s="6"/>
      <c r="D46" s="6"/>
      <c r="E46" s="6"/>
      <c r="F46" s="6"/>
      <c r="G46" s="6"/>
      <c r="H46" s="40"/>
      <c r="I46" s="9"/>
      <c r="J46" s="56"/>
    </row>
    <row r="47" spans="2:10" ht="14.25">
      <c r="B47" s="73" t="s">
        <v>308</v>
      </c>
      <c r="C47" s="6"/>
      <c r="D47" s="6"/>
      <c r="E47" s="6"/>
      <c r="F47" s="6"/>
      <c r="G47" s="6"/>
      <c r="H47" s="34">
        <f>'FCIV.1d'!G5</f>
        <v>0</v>
      </c>
      <c r="I47" s="66"/>
      <c r="J47" s="56"/>
    </row>
    <row r="48" spans="2:10" ht="12.75">
      <c r="B48" s="55"/>
      <c r="C48" s="6"/>
      <c r="D48" s="6"/>
      <c r="E48" s="6"/>
      <c r="F48" s="6"/>
      <c r="G48" s="6"/>
      <c r="H48" s="40"/>
      <c r="I48" s="6"/>
      <c r="J48" s="56"/>
    </row>
    <row r="49" spans="2:10" ht="12.75">
      <c r="B49" s="55"/>
      <c r="C49" s="6"/>
      <c r="D49" s="6"/>
      <c r="E49" s="6"/>
      <c r="F49" s="6"/>
      <c r="G49" s="6"/>
      <c r="H49" s="61" t="s">
        <v>6</v>
      </c>
      <c r="I49" s="6"/>
      <c r="J49" s="56"/>
    </row>
    <row r="50" spans="2:10" ht="13.5" thickBot="1">
      <c r="B50" s="55"/>
      <c r="C50" s="6"/>
      <c r="D50" s="6"/>
      <c r="E50" s="6"/>
      <c r="F50" s="6"/>
      <c r="G50" s="6"/>
      <c r="H50" s="40"/>
      <c r="I50" s="6"/>
      <c r="J50" s="56"/>
    </row>
    <row r="51" spans="2:10" ht="15" thickBot="1">
      <c r="B51" s="62" t="s">
        <v>78</v>
      </c>
      <c r="C51" s="6"/>
      <c r="D51" s="6"/>
      <c r="E51" s="6"/>
      <c r="F51" s="6"/>
      <c r="G51" s="6"/>
      <c r="H51" s="37" t="e">
        <f>H43/H47</f>
        <v>#DIV/0!</v>
      </c>
      <c r="I51" s="66" t="s">
        <v>307</v>
      </c>
      <c r="J51" s="56"/>
    </row>
    <row r="52" spans="2:10" ht="12.75">
      <c r="B52" s="55"/>
      <c r="C52" s="6"/>
      <c r="D52" s="6"/>
      <c r="E52" s="6"/>
      <c r="F52" s="6"/>
      <c r="G52" s="6"/>
      <c r="H52" s="6"/>
      <c r="I52" s="6"/>
      <c r="J52" s="56"/>
    </row>
    <row r="53" spans="2:10" ht="12.75">
      <c r="B53" s="55"/>
      <c r="C53" s="6"/>
      <c r="D53" s="6"/>
      <c r="E53" s="6"/>
      <c r="F53" s="6"/>
      <c r="G53" s="6"/>
      <c r="H53" s="9" t="s">
        <v>79</v>
      </c>
      <c r="I53" s="6"/>
      <c r="J53" s="56"/>
    </row>
    <row r="54" spans="2:10" ht="13.5" thickBot="1">
      <c r="B54" s="55"/>
      <c r="C54" s="6"/>
      <c r="D54" s="6"/>
      <c r="E54" s="6"/>
      <c r="F54" s="6"/>
      <c r="G54" s="6"/>
      <c r="H54" s="6"/>
      <c r="I54" s="6"/>
      <c r="J54" s="56"/>
    </row>
    <row r="55" spans="1:10" ht="15" thickBot="1">
      <c r="A55" s="30"/>
      <c r="B55" s="62" t="s">
        <v>143</v>
      </c>
      <c r="C55" s="6"/>
      <c r="D55" s="6"/>
      <c r="E55" s="6"/>
      <c r="F55" s="6"/>
      <c r="G55" s="6"/>
      <c r="H55" s="168"/>
      <c r="I55" s="66" t="s">
        <v>307</v>
      </c>
      <c r="J55" s="56"/>
    </row>
    <row r="56" spans="2:10" ht="12.75">
      <c r="B56" s="129" t="s">
        <v>278</v>
      </c>
      <c r="C56" s="48"/>
      <c r="D56" s="48"/>
      <c r="E56" s="48"/>
      <c r="F56" s="48"/>
      <c r="G56" s="48"/>
      <c r="H56" s="48"/>
      <c r="I56" s="48"/>
      <c r="J56" s="49"/>
    </row>
    <row r="58" spans="6:8" ht="12.75">
      <c r="F58" t="e">
        <f>IF(H51&lt;=H55,"Verifica","Não verifica")</f>
        <v>#DIV/0!</v>
      </c>
      <c r="H58" s="4" t="e">
        <f>IF(F58="verifica","O.K.","K.O.")</f>
        <v>#DIV/0!</v>
      </c>
    </row>
    <row r="60" spans="6:8" ht="12.75">
      <c r="F60" t="s">
        <v>145</v>
      </c>
      <c r="H60" t="e">
        <f>(H51/H55)*100</f>
        <v>#DIV/0!</v>
      </c>
    </row>
  </sheetData>
  <sheetProtection password="DFF4" sheet="1" objects="1" scenarios="1"/>
  <mergeCells count="2">
    <mergeCell ref="A2:K2"/>
    <mergeCell ref="A1:K1"/>
  </mergeCells>
  <printOptions/>
  <pageMargins left="0.75" right="0.75" top="0.7874015748031497" bottom="0.5905511811023623" header="0" footer="0"/>
  <pageSetup horizontalDpi="300" verticalDpi="300" orientation="portrait" paperSize="9" r:id="rId1"/>
  <headerFooter alignWithMargins="0">
    <oddFooter>&amp;LSelecção 1 Edifício Habitacional&amp;RLocalização: Porto (70% de Env. c/ Protecção)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26">
      <selection activeCell="J45" sqref="J45"/>
    </sheetView>
  </sheetViews>
  <sheetFormatPr defaultColWidth="9.140625" defaultRowHeight="12.75"/>
  <cols>
    <col min="2" max="2" width="46.57421875" style="0" customWidth="1"/>
  </cols>
  <sheetData>
    <row r="1" spans="1:7" ht="12.75">
      <c r="A1" s="187" t="s">
        <v>147</v>
      </c>
      <c r="B1" s="187"/>
      <c r="C1" s="187"/>
      <c r="D1" s="187"/>
      <c r="E1" s="187"/>
      <c r="F1" s="187"/>
      <c r="G1" s="187"/>
    </row>
    <row r="2" spans="1:7" ht="12.75">
      <c r="A2" s="187" t="s">
        <v>148</v>
      </c>
      <c r="B2" s="187"/>
      <c r="C2" s="187"/>
      <c r="D2" s="187"/>
      <c r="E2" s="187"/>
      <c r="F2" s="187"/>
      <c r="G2" s="187"/>
    </row>
    <row r="6" spans="2:6" ht="12.75">
      <c r="B6" s="72" t="s">
        <v>150</v>
      </c>
      <c r="C6" s="14" t="s">
        <v>13</v>
      </c>
      <c r="D6" s="14" t="s">
        <v>14</v>
      </c>
      <c r="E6" s="81" t="s">
        <v>151</v>
      </c>
      <c r="F6" s="81" t="s">
        <v>161</v>
      </c>
    </row>
    <row r="7" spans="2:6" ht="14.25">
      <c r="B7" s="69" t="s">
        <v>149</v>
      </c>
      <c r="C7" s="15" t="s">
        <v>174</v>
      </c>
      <c r="D7" s="15" t="s">
        <v>163</v>
      </c>
      <c r="E7" s="15" t="s">
        <v>152</v>
      </c>
      <c r="F7" s="15" t="s">
        <v>2</v>
      </c>
    </row>
    <row r="8" spans="2:6" ht="12.75">
      <c r="B8" s="125"/>
      <c r="C8" s="125"/>
      <c r="D8" s="125"/>
      <c r="E8" s="125"/>
      <c r="F8" s="165">
        <f>C8*D8*E8</f>
        <v>0</v>
      </c>
    </row>
    <row r="9" spans="2:6" ht="12.75">
      <c r="B9" s="125"/>
      <c r="C9" s="125"/>
      <c r="D9" s="125"/>
      <c r="E9" s="125"/>
      <c r="F9" s="165">
        <f aca="true" t="shared" si="0" ref="F9:F14">C9*D9*E9</f>
        <v>0</v>
      </c>
    </row>
    <row r="10" spans="2:6" ht="12.75">
      <c r="B10" s="125"/>
      <c r="C10" s="125"/>
      <c r="D10" s="125"/>
      <c r="E10" s="125"/>
      <c r="F10" s="165">
        <f t="shared" si="0"/>
        <v>0</v>
      </c>
    </row>
    <row r="11" spans="2:6" ht="12.75">
      <c r="B11" s="125"/>
      <c r="C11" s="125"/>
      <c r="D11" s="125"/>
      <c r="E11" s="125"/>
      <c r="F11" s="165">
        <f t="shared" si="0"/>
        <v>0</v>
      </c>
    </row>
    <row r="12" spans="2:6" ht="12.75">
      <c r="B12" s="125"/>
      <c r="C12" s="125"/>
      <c r="D12" s="125"/>
      <c r="E12" s="125"/>
      <c r="F12" s="165">
        <f t="shared" si="0"/>
        <v>0</v>
      </c>
    </row>
    <row r="13" spans="2:6" ht="12.75">
      <c r="B13" s="125"/>
      <c r="C13" s="125"/>
      <c r="D13" s="125"/>
      <c r="E13" s="125"/>
      <c r="F13" s="165">
        <f t="shared" si="0"/>
        <v>0</v>
      </c>
    </row>
    <row r="14" spans="2:6" ht="12.75">
      <c r="B14" s="125"/>
      <c r="C14" s="125"/>
      <c r="D14" s="125"/>
      <c r="E14" s="125"/>
      <c r="F14" s="165">
        <f t="shared" si="0"/>
        <v>0</v>
      </c>
    </row>
    <row r="15" spans="5:6" ht="12.75">
      <c r="E15" s="2" t="s">
        <v>17</v>
      </c>
      <c r="F15" s="34">
        <f>SUM(F8:F14)</f>
        <v>0</v>
      </c>
    </row>
    <row r="17" spans="2:6" ht="12.75">
      <c r="B17" s="72" t="s">
        <v>153</v>
      </c>
      <c r="C17" s="14" t="s">
        <v>13</v>
      </c>
      <c r="D17" s="14" t="s">
        <v>14</v>
      </c>
      <c r="E17" s="81" t="s">
        <v>151</v>
      </c>
      <c r="F17" s="81" t="s">
        <v>161</v>
      </c>
    </row>
    <row r="18" spans="2:6" ht="14.25">
      <c r="B18" s="13"/>
      <c r="C18" s="15" t="s">
        <v>174</v>
      </c>
      <c r="D18" s="15" t="s">
        <v>163</v>
      </c>
      <c r="E18" s="15" t="s">
        <v>152</v>
      </c>
      <c r="F18" s="15" t="s">
        <v>2</v>
      </c>
    </row>
    <row r="19" spans="2:6" ht="12.75">
      <c r="B19" s="125"/>
      <c r="C19" s="125"/>
      <c r="D19" s="125"/>
      <c r="E19" s="125"/>
      <c r="F19" s="165">
        <f>C19*D19*E19</f>
        <v>0</v>
      </c>
    </row>
    <row r="20" spans="2:6" ht="12.75">
      <c r="B20" s="125"/>
      <c r="C20" s="125"/>
      <c r="D20" s="125"/>
      <c r="E20" s="125"/>
      <c r="F20" s="165">
        <f>C20*D20*E20</f>
        <v>0</v>
      </c>
    </row>
    <row r="21" spans="2:6" ht="12.75">
      <c r="B21" s="125"/>
      <c r="C21" s="125"/>
      <c r="D21" s="125"/>
      <c r="E21" s="125"/>
      <c r="F21" s="165">
        <f>C21*D21*E21</f>
        <v>0</v>
      </c>
    </row>
    <row r="22" spans="5:6" ht="12.75">
      <c r="E22" s="2" t="s">
        <v>17</v>
      </c>
      <c r="F22" s="34">
        <f>SUM(F19:F21)</f>
        <v>0</v>
      </c>
    </row>
    <row r="24" spans="2:6" ht="12.75">
      <c r="B24" s="72" t="s">
        <v>154</v>
      </c>
      <c r="C24" s="14" t="s">
        <v>13</v>
      </c>
      <c r="D24" s="14" t="s">
        <v>14</v>
      </c>
      <c r="E24" s="81" t="s">
        <v>151</v>
      </c>
      <c r="F24" s="81" t="s">
        <v>161</v>
      </c>
    </row>
    <row r="25" spans="2:6" ht="14.25">
      <c r="B25" s="69" t="s">
        <v>155</v>
      </c>
      <c r="C25" s="15" t="s">
        <v>174</v>
      </c>
      <c r="D25" s="15" t="s">
        <v>163</v>
      </c>
      <c r="E25" s="15" t="s">
        <v>152</v>
      </c>
      <c r="F25" s="15" t="s">
        <v>2</v>
      </c>
    </row>
    <row r="26" spans="2:6" ht="12.75">
      <c r="B26" s="125"/>
      <c r="C26" s="125"/>
      <c r="D26" s="125"/>
      <c r="E26" s="125"/>
      <c r="F26" s="165">
        <f>C26*D26*E26</f>
        <v>0</v>
      </c>
    </row>
    <row r="27" spans="2:6" ht="12.75">
      <c r="B27" s="125"/>
      <c r="C27" s="125"/>
      <c r="D27" s="125"/>
      <c r="E27" s="125"/>
      <c r="F27" s="165">
        <f>C27*D27*E27</f>
        <v>0</v>
      </c>
    </row>
    <row r="28" spans="2:6" ht="12.75">
      <c r="B28" s="125"/>
      <c r="C28" s="125"/>
      <c r="D28" s="125"/>
      <c r="E28" s="125"/>
      <c r="F28" s="165">
        <f>C28*D28*E28</f>
        <v>0</v>
      </c>
    </row>
    <row r="29" spans="5:6" ht="12.75">
      <c r="E29" s="2" t="s">
        <v>17</v>
      </c>
      <c r="F29" s="34">
        <f>SUM(F26:F28)</f>
        <v>0</v>
      </c>
    </row>
    <row r="31" spans="2:6" ht="12.75">
      <c r="B31" s="72" t="s">
        <v>157</v>
      </c>
      <c r="C31" s="14" t="s">
        <v>13</v>
      </c>
      <c r="D31" s="14" t="s">
        <v>14</v>
      </c>
      <c r="E31" s="81" t="s">
        <v>151</v>
      </c>
      <c r="F31" s="81" t="s">
        <v>161</v>
      </c>
    </row>
    <row r="32" spans="2:6" ht="14.25">
      <c r="B32" s="69" t="s">
        <v>156</v>
      </c>
      <c r="C32" s="15" t="s">
        <v>16</v>
      </c>
      <c r="D32" s="15" t="s">
        <v>164</v>
      </c>
      <c r="E32" s="15" t="s">
        <v>152</v>
      </c>
      <c r="F32" s="15" t="s">
        <v>2</v>
      </c>
    </row>
    <row r="33" spans="2:6" ht="12.75">
      <c r="B33" s="125"/>
      <c r="C33" s="125"/>
      <c r="D33" s="125"/>
      <c r="E33" s="125"/>
      <c r="F33" s="165">
        <f>C33*D33*E33</f>
        <v>0</v>
      </c>
    </row>
    <row r="34" spans="2:6" ht="12.75">
      <c r="B34" s="125"/>
      <c r="C34" s="125"/>
      <c r="D34" s="125"/>
      <c r="E34" s="125"/>
      <c r="F34" s="165">
        <f>C34*D34*E34</f>
        <v>0</v>
      </c>
    </row>
    <row r="35" spans="2:6" ht="12.75">
      <c r="B35" s="125"/>
      <c r="C35" s="125"/>
      <c r="D35" s="125"/>
      <c r="E35" s="125"/>
      <c r="F35" s="165">
        <f>C35*D35*E35</f>
        <v>0</v>
      </c>
    </row>
    <row r="36" spans="5:6" ht="12.75">
      <c r="E36" s="2" t="s">
        <v>17</v>
      </c>
      <c r="F36" s="34">
        <f>SUM(F33:F35)</f>
        <v>0</v>
      </c>
    </row>
    <row r="38" spans="2:6" ht="12.75">
      <c r="B38" s="72" t="s">
        <v>158</v>
      </c>
      <c r="C38" s="14" t="s">
        <v>27</v>
      </c>
      <c r="D38" s="14" t="s">
        <v>24</v>
      </c>
      <c r="E38" s="81" t="s">
        <v>151</v>
      </c>
      <c r="F38" s="81" t="s">
        <v>162</v>
      </c>
    </row>
    <row r="39" spans="2:6" ht="12.75">
      <c r="B39" s="83" t="s">
        <v>159</v>
      </c>
      <c r="C39" s="15" t="s">
        <v>23</v>
      </c>
      <c r="D39" s="15" t="s">
        <v>165</v>
      </c>
      <c r="E39" s="15" t="s">
        <v>152</v>
      </c>
      <c r="F39" s="15" t="s">
        <v>2</v>
      </c>
    </row>
    <row r="40" spans="2:6" ht="14.25">
      <c r="B40" s="82" t="s">
        <v>282</v>
      </c>
      <c r="C40" s="15"/>
      <c r="D40" s="15"/>
      <c r="E40" s="15"/>
      <c r="F40" s="15"/>
    </row>
    <row r="41" spans="2:6" ht="12.75">
      <c r="B41" s="125"/>
      <c r="C41" s="125"/>
      <c r="D41" s="125"/>
      <c r="E41" s="125"/>
      <c r="F41" s="165">
        <f>C41*D41*E41</f>
        <v>0</v>
      </c>
    </row>
    <row r="42" spans="2:6" ht="12.75">
      <c r="B42" s="125"/>
      <c r="C42" s="125"/>
      <c r="D42" s="125"/>
      <c r="E42" s="125"/>
      <c r="F42" s="165">
        <f>C42*D42*E42</f>
        <v>0</v>
      </c>
    </row>
    <row r="43" spans="2:6" ht="12.75">
      <c r="B43" s="125"/>
      <c r="C43" s="125"/>
      <c r="D43" s="125"/>
      <c r="E43" s="125"/>
      <c r="F43" s="165">
        <f>C43*D43*E43</f>
        <v>0</v>
      </c>
    </row>
    <row r="44" spans="2:6" ht="12.75">
      <c r="B44" s="125"/>
      <c r="C44" s="125"/>
      <c r="D44" s="125"/>
      <c r="E44" s="125"/>
      <c r="F44" s="165">
        <f>C44*D44*E44</f>
        <v>0</v>
      </c>
    </row>
    <row r="45" spans="2:6" ht="12.75">
      <c r="B45" s="125"/>
      <c r="C45" s="125"/>
      <c r="D45" s="125"/>
      <c r="E45" s="125"/>
      <c r="F45" s="165">
        <f>C45*D45*E45</f>
        <v>0</v>
      </c>
    </row>
    <row r="46" spans="2:6" ht="12.75">
      <c r="B46" s="80"/>
      <c r="E46" s="43" t="s">
        <v>17</v>
      </c>
      <c r="F46" s="44">
        <f>SUM(F41:F45)</f>
        <v>0</v>
      </c>
    </row>
    <row r="47" spans="2:6" ht="12.75">
      <c r="B47" s="80"/>
      <c r="F47" s="35"/>
    </row>
    <row r="48" spans="2:6" ht="13.5" thickBot="1">
      <c r="B48" s="4" t="s">
        <v>160</v>
      </c>
      <c r="F48" s="35"/>
    </row>
    <row r="49" spans="2:6" ht="13.5" thickBot="1">
      <c r="B49" s="4" t="s">
        <v>136</v>
      </c>
      <c r="C49" s="1" t="s">
        <v>2</v>
      </c>
      <c r="D49" s="1"/>
      <c r="E49" s="16" t="s">
        <v>17</v>
      </c>
      <c r="F49" s="36">
        <f>F15+F22+F29+F36+F46</f>
        <v>0</v>
      </c>
    </row>
    <row r="50" ht="12.75">
      <c r="B50" s="80"/>
    </row>
    <row r="51" spans="2:6" ht="12.75">
      <c r="B51" s="85" t="s">
        <v>166</v>
      </c>
      <c r="C51" s="85"/>
      <c r="D51" s="85"/>
      <c r="E51" s="85"/>
      <c r="F51" s="86"/>
    </row>
    <row r="52" spans="2:6" ht="12.75">
      <c r="B52" s="87" t="s">
        <v>167</v>
      </c>
      <c r="C52" s="87"/>
      <c r="D52" s="87"/>
      <c r="E52" s="86"/>
      <c r="F52" s="86"/>
    </row>
    <row r="53" spans="2:6" ht="12.75">
      <c r="B53" s="88" t="s">
        <v>168</v>
      </c>
      <c r="C53" s="88"/>
      <c r="D53" s="88"/>
      <c r="E53" s="86"/>
      <c r="F53" s="86"/>
    </row>
    <row r="54" spans="2:6" ht="12.75">
      <c r="B54" s="87" t="s">
        <v>169</v>
      </c>
      <c r="C54" s="87"/>
      <c r="D54" s="88"/>
      <c r="E54" s="86"/>
      <c r="F54" s="86"/>
    </row>
    <row r="55" spans="2:6" ht="12.75">
      <c r="B55" s="88" t="s">
        <v>170</v>
      </c>
      <c r="C55" s="88"/>
      <c r="D55" s="88"/>
      <c r="E55" s="86"/>
      <c r="F55" s="86"/>
    </row>
    <row r="56" spans="2:4" ht="12.75">
      <c r="B56" s="84"/>
      <c r="C56" s="84"/>
      <c r="D56" s="84"/>
    </row>
  </sheetData>
  <sheetProtection password="DFF4" sheet="1" objects="1" scenarios="1"/>
  <mergeCells count="2">
    <mergeCell ref="A1:G1"/>
    <mergeCell ref="A2:G2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G21" sqref="G21"/>
    </sheetView>
  </sheetViews>
  <sheetFormatPr defaultColWidth="9.140625" defaultRowHeight="12.75"/>
  <cols>
    <col min="2" max="2" width="30.421875" style="0" customWidth="1"/>
  </cols>
  <sheetData>
    <row r="1" spans="1:6" ht="12.75">
      <c r="A1" s="187" t="s">
        <v>171</v>
      </c>
      <c r="B1" s="187"/>
      <c r="C1" s="187"/>
      <c r="D1" s="187"/>
      <c r="E1" s="187"/>
      <c r="F1" s="187"/>
    </row>
    <row r="2" spans="1:6" ht="12.75">
      <c r="A2" s="187" t="s">
        <v>172</v>
      </c>
      <c r="B2" s="187"/>
      <c r="C2" s="187"/>
      <c r="D2" s="187"/>
      <c r="E2" s="187"/>
      <c r="F2" s="187"/>
    </row>
    <row r="6" spans="2:5" ht="12.75">
      <c r="B6" s="72" t="s">
        <v>173</v>
      </c>
      <c r="C6" s="14" t="s">
        <v>13</v>
      </c>
      <c r="D6" s="14" t="s">
        <v>14</v>
      </c>
      <c r="E6" s="14" t="s">
        <v>15</v>
      </c>
    </row>
    <row r="7" spans="2:5" ht="14.25">
      <c r="B7" s="13"/>
      <c r="C7" s="15" t="s">
        <v>174</v>
      </c>
      <c r="D7" s="15" t="s">
        <v>164</v>
      </c>
      <c r="E7" s="15" t="s">
        <v>2</v>
      </c>
    </row>
    <row r="8" spans="2:5" ht="12.75">
      <c r="B8" s="166" t="s">
        <v>38</v>
      </c>
      <c r="C8" s="125"/>
      <c r="D8" s="125"/>
      <c r="E8" s="39">
        <v>0</v>
      </c>
    </row>
    <row r="9" spans="2:5" ht="12.75">
      <c r="B9" s="125"/>
      <c r="C9" s="125"/>
      <c r="D9" s="125"/>
      <c r="E9" s="39">
        <f aca="true" t="shared" si="0" ref="E9:E21">C9*D9</f>
        <v>0</v>
      </c>
    </row>
    <row r="10" spans="2:5" ht="12.75">
      <c r="B10" s="125"/>
      <c r="C10" s="125"/>
      <c r="D10" s="125"/>
      <c r="E10" s="39">
        <f t="shared" si="0"/>
        <v>0</v>
      </c>
    </row>
    <row r="11" spans="2:5" ht="12.75">
      <c r="B11" s="125"/>
      <c r="C11" s="125"/>
      <c r="D11" s="125"/>
      <c r="E11" s="39">
        <f t="shared" si="0"/>
        <v>0</v>
      </c>
    </row>
    <row r="12" spans="2:5" ht="12.75">
      <c r="B12" s="125"/>
      <c r="C12" s="125"/>
      <c r="D12" s="125"/>
      <c r="E12" s="39">
        <f t="shared" si="0"/>
        <v>0</v>
      </c>
    </row>
    <row r="13" spans="2:5" ht="12.75">
      <c r="B13" s="125"/>
      <c r="C13" s="125"/>
      <c r="D13" s="125"/>
      <c r="E13" s="39">
        <f t="shared" si="0"/>
        <v>0</v>
      </c>
    </row>
    <row r="14" spans="2:5" ht="12.75">
      <c r="B14" s="125"/>
      <c r="C14" s="125"/>
      <c r="D14" s="125"/>
      <c r="E14" s="39">
        <f t="shared" si="0"/>
        <v>0</v>
      </c>
    </row>
    <row r="15" spans="2:5" ht="12.75">
      <c r="B15" s="125"/>
      <c r="C15" s="125"/>
      <c r="D15" s="125"/>
      <c r="E15" s="39">
        <f t="shared" si="0"/>
        <v>0</v>
      </c>
    </row>
    <row r="16" spans="2:5" ht="12.75">
      <c r="B16" s="125"/>
      <c r="C16" s="125"/>
      <c r="D16" s="125"/>
      <c r="E16" s="39">
        <f t="shared" si="0"/>
        <v>0</v>
      </c>
    </row>
    <row r="17" spans="2:5" ht="12.75">
      <c r="B17" s="125"/>
      <c r="C17" s="125"/>
      <c r="D17" s="125"/>
      <c r="E17" s="39">
        <f t="shared" si="0"/>
        <v>0</v>
      </c>
    </row>
    <row r="18" spans="2:5" ht="12.75">
      <c r="B18" s="166" t="s">
        <v>39</v>
      </c>
      <c r="C18" s="125"/>
      <c r="D18" s="125"/>
      <c r="E18" s="39">
        <f t="shared" si="0"/>
        <v>0</v>
      </c>
    </row>
    <row r="19" spans="2:5" ht="12.75">
      <c r="B19" s="125"/>
      <c r="C19" s="125"/>
      <c r="D19" s="125"/>
      <c r="E19" s="39">
        <f t="shared" si="0"/>
        <v>0</v>
      </c>
    </row>
    <row r="20" spans="2:5" ht="12.75">
      <c r="B20" s="125"/>
      <c r="C20" s="125"/>
      <c r="D20" s="125"/>
      <c r="E20" s="39">
        <f t="shared" si="0"/>
        <v>0</v>
      </c>
    </row>
    <row r="21" spans="2:5" ht="12.75">
      <c r="B21" s="125"/>
      <c r="C21" s="125"/>
      <c r="D21" s="125"/>
      <c r="E21" s="39">
        <f t="shared" si="0"/>
        <v>0</v>
      </c>
    </row>
    <row r="22" spans="4:5" ht="12.75">
      <c r="D22" s="2" t="s">
        <v>17</v>
      </c>
      <c r="E22" s="34">
        <f>SUM(E8:E21)</f>
        <v>0</v>
      </c>
    </row>
  </sheetData>
  <sheetProtection password="DFF4" sheet="1" objects="1" scenarios="1"/>
  <mergeCells count="2">
    <mergeCell ref="A1:F1"/>
    <mergeCell ref="A2:F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31">
      <selection activeCell="G50" sqref="G50"/>
    </sheetView>
  </sheetViews>
  <sheetFormatPr defaultColWidth="9.140625" defaultRowHeight="12.75"/>
  <cols>
    <col min="5" max="5" width="11.57421875" style="0" customWidth="1"/>
    <col min="7" max="7" width="10.57421875" style="0" bestFit="1" customWidth="1"/>
    <col min="9" max="9" width="10.28125" style="0" customWidth="1"/>
    <col min="11" max="11" width="2.7109375" style="0" customWidth="1"/>
  </cols>
  <sheetData>
    <row r="1" spans="1:11" ht="12.75">
      <c r="A1" s="187" t="s">
        <v>40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ht="13.5" thickBot="1"/>
    <row r="4" spans="2:11" ht="12.75">
      <c r="B4" s="18"/>
      <c r="C4" s="23"/>
      <c r="D4" s="23"/>
      <c r="E4" s="23"/>
      <c r="F4" s="23"/>
      <c r="G4" s="23"/>
      <c r="H4" s="23"/>
      <c r="I4" s="23"/>
      <c r="J4" s="23"/>
      <c r="K4" s="19"/>
    </row>
    <row r="5" spans="2:11" ht="14.25">
      <c r="B5" s="20"/>
      <c r="C5" s="6" t="s">
        <v>41</v>
      </c>
      <c r="D5" s="6"/>
      <c r="E5" s="6"/>
      <c r="F5" s="6"/>
      <c r="G5" s="125"/>
      <c r="H5" s="9" t="s">
        <v>174</v>
      </c>
      <c r="I5" s="6"/>
      <c r="J5" s="6"/>
      <c r="K5" s="21"/>
    </row>
    <row r="6" spans="2:11" ht="12.75">
      <c r="B6" s="20"/>
      <c r="C6" s="6"/>
      <c r="D6" s="6"/>
      <c r="E6" s="6"/>
      <c r="F6" s="6"/>
      <c r="G6" s="7" t="s">
        <v>8</v>
      </c>
      <c r="H6" s="9"/>
      <c r="I6" s="6"/>
      <c r="J6" s="6"/>
      <c r="K6" s="21"/>
    </row>
    <row r="7" spans="2:11" ht="12.75">
      <c r="B7" s="20"/>
      <c r="C7" s="6" t="s">
        <v>42</v>
      </c>
      <c r="D7" s="6"/>
      <c r="E7" s="6"/>
      <c r="F7" s="6"/>
      <c r="G7" s="125"/>
      <c r="H7" s="9" t="s">
        <v>28</v>
      </c>
      <c r="I7" s="6"/>
      <c r="J7" s="6"/>
      <c r="K7" s="21"/>
    </row>
    <row r="8" spans="2:11" ht="12.75">
      <c r="B8" s="20"/>
      <c r="C8" s="6"/>
      <c r="D8" s="6"/>
      <c r="E8" s="6"/>
      <c r="F8" s="6"/>
      <c r="G8" s="7" t="s">
        <v>6</v>
      </c>
      <c r="H8" s="9"/>
      <c r="I8" s="6"/>
      <c r="J8" s="6"/>
      <c r="K8" s="21"/>
    </row>
    <row r="9" spans="2:11" ht="14.25">
      <c r="B9" s="20"/>
      <c r="C9" s="6" t="s">
        <v>43</v>
      </c>
      <c r="D9" s="6"/>
      <c r="E9" s="9" t="s">
        <v>44</v>
      </c>
      <c r="F9" s="6"/>
      <c r="G9" s="34">
        <f>G5*G7</f>
        <v>0</v>
      </c>
      <c r="H9" s="9" t="s">
        <v>175</v>
      </c>
      <c r="I9" s="6"/>
      <c r="J9" s="6"/>
      <c r="K9" s="21"/>
    </row>
    <row r="10" spans="2:11" ht="13.5" thickBot="1">
      <c r="B10" s="24"/>
      <c r="C10" s="25"/>
      <c r="D10" s="25"/>
      <c r="E10" s="26"/>
      <c r="F10" s="25"/>
      <c r="G10" s="25"/>
      <c r="H10" s="25"/>
      <c r="I10" s="25"/>
      <c r="J10" s="25"/>
      <c r="K10" s="27"/>
    </row>
    <row r="11" spans="5:10" ht="13.5" thickBot="1">
      <c r="E11" s="1"/>
      <c r="J11" s="1"/>
    </row>
    <row r="12" spans="2:11" ht="12.75">
      <c r="B12" s="18"/>
      <c r="C12" s="23"/>
      <c r="D12" s="23"/>
      <c r="E12" s="131" t="s">
        <v>284</v>
      </c>
      <c r="F12" s="126"/>
      <c r="G12" s="126"/>
      <c r="H12" s="126"/>
      <c r="I12" s="23"/>
      <c r="J12" s="23"/>
      <c r="K12" s="19"/>
    </row>
    <row r="13" spans="2:11" ht="12.75">
      <c r="B13" s="20" t="s">
        <v>45</v>
      </c>
      <c r="C13" s="6"/>
      <c r="D13" s="6"/>
      <c r="E13" s="132" t="s">
        <v>285</v>
      </c>
      <c r="F13" s="132"/>
      <c r="G13" s="132"/>
      <c r="H13" s="132"/>
      <c r="I13" s="132"/>
      <c r="J13" s="132"/>
      <c r="K13" s="21"/>
    </row>
    <row r="14" spans="2:11" ht="12.75">
      <c r="B14" s="20"/>
      <c r="C14" s="6"/>
      <c r="D14" s="6"/>
      <c r="E14" s="9"/>
      <c r="F14" s="6"/>
      <c r="G14" s="6"/>
      <c r="H14" s="6"/>
      <c r="I14" s="6"/>
      <c r="J14" s="6"/>
      <c r="K14" s="21"/>
    </row>
    <row r="15" spans="2:11" ht="12.75">
      <c r="B15" s="20" t="s">
        <v>46</v>
      </c>
      <c r="C15" s="6"/>
      <c r="D15" s="6"/>
      <c r="E15" s="9" t="s">
        <v>47</v>
      </c>
      <c r="F15" s="6"/>
      <c r="G15" s="125"/>
      <c r="H15" s="9" t="s">
        <v>48</v>
      </c>
      <c r="I15" s="29" t="s">
        <v>283</v>
      </c>
      <c r="J15" s="2">
        <v>0.6</v>
      </c>
      <c r="K15" s="21"/>
    </row>
    <row r="16" spans="2:11" ht="12.75">
      <c r="B16" s="20"/>
      <c r="C16" s="6"/>
      <c r="D16" s="6"/>
      <c r="E16" s="9"/>
      <c r="F16" s="6"/>
      <c r="G16" s="6"/>
      <c r="H16" s="6"/>
      <c r="I16" s="6"/>
      <c r="J16" s="6"/>
      <c r="K16" s="21"/>
    </row>
    <row r="17" spans="2:11" ht="12.75">
      <c r="B17" s="20" t="s">
        <v>49</v>
      </c>
      <c r="C17" s="6"/>
      <c r="D17" s="6"/>
      <c r="E17" s="9"/>
      <c r="F17" s="6"/>
      <c r="G17" s="6"/>
      <c r="H17" s="6"/>
      <c r="I17" s="6"/>
      <c r="J17" s="6"/>
      <c r="K17" s="21"/>
    </row>
    <row r="18" spans="2:11" ht="13.5" thickBot="1">
      <c r="B18" s="20"/>
      <c r="C18" s="6"/>
      <c r="D18" s="6"/>
      <c r="E18" s="9"/>
      <c r="F18" s="6"/>
      <c r="G18" s="6"/>
      <c r="H18" s="6"/>
      <c r="I18" s="6"/>
      <c r="J18" s="6"/>
      <c r="K18" s="21"/>
    </row>
    <row r="19" spans="2:11" ht="12.75">
      <c r="B19" s="20" t="s">
        <v>50</v>
      </c>
      <c r="C19" s="6"/>
      <c r="D19" s="6"/>
      <c r="E19" s="9" t="s">
        <v>86</v>
      </c>
      <c r="F19" s="6"/>
      <c r="G19" s="125"/>
      <c r="H19" s="6"/>
      <c r="I19" s="18" t="s">
        <v>54</v>
      </c>
      <c r="J19" s="19"/>
      <c r="K19" s="21"/>
    </row>
    <row r="20" spans="2:11" ht="12.75">
      <c r="B20" s="20"/>
      <c r="C20" s="6"/>
      <c r="D20" s="6"/>
      <c r="E20" s="9"/>
      <c r="F20" s="6"/>
      <c r="G20" s="6"/>
      <c r="H20" s="6"/>
      <c r="I20" s="20" t="s">
        <v>87</v>
      </c>
      <c r="J20" s="21"/>
      <c r="K20" s="21"/>
    </row>
    <row r="21" spans="2:11" ht="12.75">
      <c r="B21" s="20" t="s">
        <v>51</v>
      </c>
      <c r="C21" s="6"/>
      <c r="D21" s="6"/>
      <c r="E21" s="9" t="s">
        <v>47</v>
      </c>
      <c r="F21" s="6"/>
      <c r="G21" s="125"/>
      <c r="H21" s="6"/>
      <c r="I21" s="188" t="s">
        <v>91</v>
      </c>
      <c r="J21" s="189"/>
      <c r="K21" s="21"/>
    </row>
    <row r="22" spans="2:11" ht="13.5" thickBot="1">
      <c r="B22" s="20"/>
      <c r="C22" s="6"/>
      <c r="D22" s="6"/>
      <c r="E22" s="9"/>
      <c r="F22" s="6"/>
      <c r="G22" s="6"/>
      <c r="H22" s="6"/>
      <c r="I22" s="20"/>
      <c r="J22" s="21"/>
      <c r="K22" s="21"/>
    </row>
    <row r="23" spans="2:11" ht="13.5" thickBot="1">
      <c r="B23" s="20" t="s">
        <v>52</v>
      </c>
      <c r="C23" s="6"/>
      <c r="D23" s="6"/>
      <c r="E23" s="9" t="s">
        <v>53</v>
      </c>
      <c r="F23" s="6"/>
      <c r="G23" s="125"/>
      <c r="H23" s="6"/>
      <c r="I23" s="22" t="s">
        <v>55</v>
      </c>
      <c r="J23" s="168"/>
      <c r="K23" s="21"/>
    </row>
    <row r="24" spans="2:11" ht="12.75">
      <c r="B24" s="135" t="s">
        <v>289</v>
      </c>
      <c r="C24" s="76"/>
      <c r="D24" s="76"/>
      <c r="E24" s="9"/>
      <c r="F24" s="6"/>
      <c r="G24" s="53"/>
      <c r="H24" s="6"/>
      <c r="I24" s="50"/>
      <c r="J24" s="51"/>
      <c r="K24" s="21"/>
    </row>
    <row r="25" spans="2:11" ht="12.75">
      <c r="B25" s="75" t="s">
        <v>88</v>
      </c>
      <c r="C25" s="76"/>
      <c r="D25" s="76"/>
      <c r="E25" s="9" t="s">
        <v>47</v>
      </c>
      <c r="F25" s="6"/>
      <c r="G25" s="125"/>
      <c r="H25" s="6"/>
      <c r="I25" s="52"/>
      <c r="J25" s="53"/>
      <c r="K25" s="21"/>
    </row>
    <row r="26" spans="2:11" ht="12.75">
      <c r="B26" s="75"/>
      <c r="C26" s="76"/>
      <c r="D26" s="76"/>
      <c r="E26" s="9"/>
      <c r="F26" s="6"/>
      <c r="G26" s="53"/>
      <c r="H26" s="6"/>
      <c r="I26" s="52"/>
      <c r="J26" s="53"/>
      <c r="K26" s="21"/>
    </row>
    <row r="27" spans="2:11" ht="12.75">
      <c r="B27" s="75" t="s">
        <v>89</v>
      </c>
      <c r="C27" s="76"/>
      <c r="D27" s="76"/>
      <c r="E27" s="9" t="s">
        <v>47</v>
      </c>
      <c r="F27" s="6"/>
      <c r="G27" s="167"/>
      <c r="H27" s="6"/>
      <c r="I27" s="134"/>
      <c r="J27" s="134"/>
      <c r="K27" s="21"/>
    </row>
    <row r="28" spans="2:11" ht="12.75">
      <c r="B28" s="75"/>
      <c r="C28" s="76"/>
      <c r="D28" s="76"/>
      <c r="E28" s="9"/>
      <c r="F28" s="6"/>
      <c r="G28" s="53"/>
      <c r="H28" s="6"/>
      <c r="I28" s="52"/>
      <c r="J28" s="53"/>
      <c r="K28" s="21"/>
    </row>
    <row r="29" spans="2:11" ht="12.75">
      <c r="B29" s="75" t="s">
        <v>90</v>
      </c>
      <c r="C29" s="76"/>
      <c r="D29" s="76"/>
      <c r="E29" s="9" t="s">
        <v>47</v>
      </c>
      <c r="F29" s="6"/>
      <c r="G29" s="125"/>
      <c r="H29" s="6"/>
      <c r="I29" s="52"/>
      <c r="J29" s="53"/>
      <c r="K29" s="21"/>
    </row>
    <row r="30" spans="2:11" ht="12.75">
      <c r="B30" s="54"/>
      <c r="C30" s="6"/>
      <c r="D30" s="6"/>
      <c r="E30" s="9"/>
      <c r="F30" s="6"/>
      <c r="G30" s="53"/>
      <c r="H30" s="6"/>
      <c r="I30" s="29"/>
      <c r="J30" s="53"/>
      <c r="K30" s="21"/>
    </row>
    <row r="31" spans="2:11" ht="13.5" thickBot="1">
      <c r="B31" s="24"/>
      <c r="C31" s="25"/>
      <c r="D31" s="25"/>
      <c r="E31" s="26"/>
      <c r="F31" s="25"/>
      <c r="G31" s="25"/>
      <c r="H31" s="25"/>
      <c r="I31" s="25"/>
      <c r="J31" s="25"/>
      <c r="K31" s="27"/>
    </row>
    <row r="32" ht="13.5" thickBot="1">
      <c r="E32" s="1"/>
    </row>
    <row r="33" spans="2:11" ht="12.75">
      <c r="B33" s="18"/>
      <c r="C33" s="23"/>
      <c r="D33" s="23"/>
      <c r="E33" s="28"/>
      <c r="F33" s="23"/>
      <c r="G33" s="23"/>
      <c r="H33" s="23"/>
      <c r="I33" s="23"/>
      <c r="J33" s="23"/>
      <c r="K33" s="19"/>
    </row>
    <row r="34" spans="2:11" ht="12.75">
      <c r="B34" s="20" t="s">
        <v>286</v>
      </c>
      <c r="C34" s="6"/>
      <c r="D34" s="6"/>
      <c r="E34" s="9"/>
      <c r="F34" s="6"/>
      <c r="G34" s="6"/>
      <c r="H34" s="6"/>
      <c r="I34" s="6"/>
      <c r="J34" s="6"/>
      <c r="K34" s="21"/>
    </row>
    <row r="35" spans="2:11" ht="12.75">
      <c r="B35" s="20"/>
      <c r="C35" s="6"/>
      <c r="D35" s="6"/>
      <c r="E35" s="9"/>
      <c r="F35" s="6"/>
      <c r="G35" s="6"/>
      <c r="H35" s="6"/>
      <c r="I35" s="6"/>
      <c r="J35" s="6"/>
      <c r="K35" s="21"/>
    </row>
    <row r="36" spans="2:11" ht="14.25">
      <c r="B36" s="20" t="s">
        <v>56</v>
      </c>
      <c r="C36" s="6"/>
      <c r="D36" s="6"/>
      <c r="E36" s="9" t="s">
        <v>176</v>
      </c>
      <c r="F36" s="6"/>
      <c r="G36" s="125"/>
      <c r="H36" s="6"/>
      <c r="I36" s="6"/>
      <c r="J36" s="6"/>
      <c r="K36" s="21"/>
    </row>
    <row r="37" spans="2:11" ht="12.75">
      <c r="B37" s="20"/>
      <c r="C37" s="6"/>
      <c r="D37" s="6"/>
      <c r="E37" s="9"/>
      <c r="F37" s="6"/>
      <c r="G37" s="6"/>
      <c r="H37" s="29"/>
      <c r="I37" s="29" t="s">
        <v>59</v>
      </c>
      <c r="J37" s="39">
        <f>MAX(G36:G38)</f>
        <v>0</v>
      </c>
      <c r="K37" s="21"/>
    </row>
    <row r="38" spans="2:11" ht="14.25">
      <c r="B38" s="20" t="s">
        <v>57</v>
      </c>
      <c r="C38" s="6"/>
      <c r="D38" s="6"/>
      <c r="E38" s="9" t="s">
        <v>177</v>
      </c>
      <c r="F38" s="6"/>
      <c r="G38" s="125"/>
      <c r="H38" s="6"/>
      <c r="I38" s="6"/>
      <c r="J38" s="6"/>
      <c r="K38" s="21"/>
    </row>
    <row r="39" spans="2:11" ht="12.75">
      <c r="B39" s="20"/>
      <c r="C39" s="6"/>
      <c r="D39" s="6"/>
      <c r="E39" s="9"/>
      <c r="F39" s="6"/>
      <c r="G39" s="6"/>
      <c r="H39" s="6"/>
      <c r="I39" s="6"/>
      <c r="J39" s="6"/>
      <c r="K39" s="21"/>
    </row>
    <row r="40" spans="2:11" ht="4.5" customHeight="1">
      <c r="B40" s="20"/>
      <c r="C40" s="6"/>
      <c r="D40" s="6"/>
      <c r="E40" s="9"/>
      <c r="F40" s="6"/>
      <c r="G40" s="6"/>
      <c r="H40" s="6"/>
      <c r="I40" s="6"/>
      <c r="J40" s="6"/>
      <c r="K40" s="21"/>
    </row>
    <row r="41" spans="2:12" ht="14.25">
      <c r="B41" s="20" t="s">
        <v>58</v>
      </c>
      <c r="C41" s="6"/>
      <c r="D41" s="6"/>
      <c r="E41" s="9" t="s">
        <v>178</v>
      </c>
      <c r="F41" s="6"/>
      <c r="G41" s="39">
        <f>ABS(G36-G38)</f>
        <v>0</v>
      </c>
      <c r="H41" s="7" t="s">
        <v>75</v>
      </c>
      <c r="I41" s="89" t="s">
        <v>60</v>
      </c>
      <c r="J41" s="38" t="e">
        <f>G41/G9</f>
        <v>#DIV/0!</v>
      </c>
      <c r="K41" s="21"/>
      <c r="L41" t="s">
        <v>294</v>
      </c>
    </row>
    <row r="42" spans="2:12" ht="12.75">
      <c r="B42" s="20"/>
      <c r="C42" s="6"/>
      <c r="D42" s="6"/>
      <c r="E42" s="9"/>
      <c r="F42" s="6"/>
      <c r="G42" s="6"/>
      <c r="H42" s="6"/>
      <c r="I42" s="13" t="s">
        <v>94</v>
      </c>
      <c r="J42" s="137" t="s">
        <v>291</v>
      </c>
      <c r="K42" s="21"/>
      <c r="L42" s="88" t="s">
        <v>293</v>
      </c>
    </row>
    <row r="43" spans="2:15" ht="14.25">
      <c r="B43" s="20" t="s">
        <v>290</v>
      </c>
      <c r="C43" s="6"/>
      <c r="D43" s="6"/>
      <c r="E43" s="9" t="s">
        <v>295</v>
      </c>
      <c r="F43" s="6"/>
      <c r="G43" s="125"/>
      <c r="H43" s="6"/>
      <c r="I43" s="58"/>
      <c r="J43" s="136"/>
      <c r="K43" s="21"/>
      <c r="L43" s="88" t="s">
        <v>292</v>
      </c>
      <c r="M43" s="88"/>
      <c r="N43" s="88"/>
      <c r="O43" s="88"/>
    </row>
    <row r="44" spans="2:11" ht="12.75">
      <c r="B44" s="20"/>
      <c r="C44" s="6"/>
      <c r="D44" s="6"/>
      <c r="E44" s="9"/>
      <c r="F44" s="6"/>
      <c r="G44" s="6"/>
      <c r="H44" s="6"/>
      <c r="I44" s="6"/>
      <c r="J44" s="6"/>
      <c r="K44" s="21"/>
    </row>
    <row r="45" spans="2:11" ht="12.75">
      <c r="B45" s="20" t="s">
        <v>61</v>
      </c>
      <c r="C45" s="6"/>
      <c r="D45" s="6"/>
      <c r="E45" s="9" t="s">
        <v>47</v>
      </c>
      <c r="F45" s="6"/>
      <c r="G45" s="125"/>
      <c r="H45" s="6"/>
      <c r="I45" s="9" t="s">
        <v>287</v>
      </c>
      <c r="J45" s="125"/>
      <c r="K45" s="21"/>
    </row>
    <row r="46" spans="2:11" ht="13.5" thickBot="1">
      <c r="B46" s="20"/>
      <c r="C46" s="6"/>
      <c r="D46" s="6"/>
      <c r="E46" s="6"/>
      <c r="F46" s="6"/>
      <c r="G46" s="6"/>
      <c r="H46" s="6"/>
      <c r="I46" s="9" t="s">
        <v>288</v>
      </c>
      <c r="J46" s="133">
        <v>0</v>
      </c>
      <c r="K46" s="21"/>
    </row>
    <row r="47" spans="2:11" ht="12.75">
      <c r="B47" s="20"/>
      <c r="C47" s="6"/>
      <c r="D47" s="6"/>
      <c r="E47" s="6"/>
      <c r="F47" s="6"/>
      <c r="G47" s="6"/>
      <c r="H47" s="6"/>
      <c r="I47" s="6"/>
      <c r="J47" s="6"/>
      <c r="K47" s="21"/>
    </row>
    <row r="48" spans="2:11" ht="12.75">
      <c r="B48" s="75" t="s">
        <v>92</v>
      </c>
      <c r="C48" s="76"/>
      <c r="D48" s="76"/>
      <c r="E48" s="76" t="s">
        <v>137</v>
      </c>
      <c r="F48" s="76"/>
      <c r="G48" s="38" t="e">
        <f>(J37/G9+G43)*(1-J45)</f>
        <v>#DIV/0!</v>
      </c>
      <c r="H48" s="6"/>
      <c r="I48" s="6" t="s">
        <v>179</v>
      </c>
      <c r="J48" s="6"/>
      <c r="K48" s="21"/>
    </row>
    <row r="49" spans="2:11" ht="12.75">
      <c r="B49" s="75"/>
      <c r="C49" s="76"/>
      <c r="D49" s="76"/>
      <c r="E49" s="76"/>
      <c r="F49" s="76"/>
      <c r="G49" s="6"/>
      <c r="H49" s="6"/>
      <c r="I49" s="6"/>
      <c r="J49" s="6"/>
      <c r="K49" s="21"/>
    </row>
    <row r="50" spans="2:11" ht="12.75">
      <c r="B50" s="75" t="s">
        <v>93</v>
      </c>
      <c r="C50" s="76"/>
      <c r="D50" s="76"/>
      <c r="E50" s="76"/>
      <c r="F50" s="76"/>
      <c r="G50" s="125"/>
      <c r="H50" s="6"/>
      <c r="I50" s="53" t="s">
        <v>95</v>
      </c>
      <c r="J50" s="6"/>
      <c r="K50" s="21"/>
    </row>
    <row r="51" spans="2:11" ht="13.5" thickBot="1">
      <c r="B51" s="77"/>
      <c r="C51" s="78"/>
      <c r="D51" s="78"/>
      <c r="E51" s="78"/>
      <c r="F51" s="78"/>
      <c r="G51" s="25"/>
      <c r="H51" s="25"/>
      <c r="I51" s="25"/>
      <c r="J51" s="25"/>
      <c r="K51" s="27"/>
    </row>
    <row r="52" ht="13.5" thickBot="1"/>
    <row r="53" spans="2:11" ht="12.75">
      <c r="B53" s="18"/>
      <c r="C53" s="23"/>
      <c r="D53" s="23"/>
      <c r="E53" s="23"/>
      <c r="F53" s="23"/>
      <c r="G53" s="23"/>
      <c r="H53" s="23"/>
      <c r="I53" s="23"/>
      <c r="J53" s="23"/>
      <c r="K53" s="19"/>
    </row>
    <row r="54" spans="2:11" ht="12.75">
      <c r="B54" s="20" t="s">
        <v>62</v>
      </c>
      <c r="C54" s="6"/>
      <c r="D54" s="6"/>
      <c r="E54" s="6"/>
      <c r="F54" s="6"/>
      <c r="G54" s="34">
        <f>G9</f>
        <v>0</v>
      </c>
      <c r="H54" s="6"/>
      <c r="I54" s="6"/>
      <c r="J54" s="6"/>
      <c r="K54" s="21"/>
    </row>
    <row r="55" spans="2:11" ht="12.75">
      <c r="B55" s="20"/>
      <c r="C55" s="6"/>
      <c r="D55" s="6"/>
      <c r="E55" s="6"/>
      <c r="F55" s="6"/>
      <c r="G55" s="7" t="s">
        <v>8</v>
      </c>
      <c r="H55" s="6"/>
      <c r="I55" s="6"/>
      <c r="J55" s="6"/>
      <c r="K55" s="21"/>
    </row>
    <row r="56" spans="2:11" ht="12.75">
      <c r="B56" s="20" t="s">
        <v>92</v>
      </c>
      <c r="C56" s="6"/>
      <c r="D56" s="6"/>
      <c r="E56" s="6"/>
      <c r="F56" s="6"/>
      <c r="G56" s="38" t="e">
        <f>IF(G15="S",J15,IF(J23=0,G48,J23))</f>
        <v>#DIV/0!</v>
      </c>
      <c r="H56" s="6"/>
      <c r="I56" s="6"/>
      <c r="J56" s="6"/>
      <c r="K56" s="21"/>
    </row>
    <row r="57" spans="2:11" ht="12.75">
      <c r="B57" s="20"/>
      <c r="C57" s="6"/>
      <c r="D57" s="6"/>
      <c r="E57" s="6"/>
      <c r="F57" s="6"/>
      <c r="G57" s="7" t="s">
        <v>8</v>
      </c>
      <c r="H57" s="6"/>
      <c r="I57" s="6"/>
      <c r="J57" s="6"/>
      <c r="K57" s="21"/>
    </row>
    <row r="58" spans="2:11" ht="12.75">
      <c r="B58" s="20"/>
      <c r="C58" s="6"/>
      <c r="D58" s="6"/>
      <c r="E58" s="6"/>
      <c r="F58" s="6"/>
      <c r="G58" s="8">
        <v>0.34</v>
      </c>
      <c r="H58" s="6"/>
      <c r="I58" s="6"/>
      <c r="J58" s="6"/>
      <c r="K58" s="21"/>
    </row>
    <row r="59" spans="2:11" ht="12.75">
      <c r="B59" s="20"/>
      <c r="C59" s="6"/>
      <c r="D59" s="6"/>
      <c r="E59" s="6"/>
      <c r="F59" s="6"/>
      <c r="G59" s="7" t="s">
        <v>6</v>
      </c>
      <c r="H59" s="6"/>
      <c r="I59" s="6"/>
      <c r="J59" s="6"/>
      <c r="K59" s="21"/>
    </row>
    <row r="60" spans="2:11" ht="12.75">
      <c r="B60" s="20"/>
      <c r="C60" s="6"/>
      <c r="D60" s="6"/>
      <c r="E60" s="6" t="s">
        <v>17</v>
      </c>
      <c r="F60" s="6"/>
      <c r="G60" s="34" t="e">
        <f>G54*G56*G58</f>
        <v>#DIV/0!</v>
      </c>
      <c r="H60" s="6"/>
      <c r="I60" s="6" t="s">
        <v>2</v>
      </c>
      <c r="J60" s="6"/>
      <c r="K60" s="21"/>
    </row>
    <row r="61" spans="2:11" ht="13.5" thickBot="1">
      <c r="B61" s="24"/>
      <c r="C61" s="25"/>
      <c r="D61" s="25"/>
      <c r="E61" s="25"/>
      <c r="F61" s="25"/>
      <c r="G61" s="25"/>
      <c r="H61" s="25"/>
      <c r="I61" s="25"/>
      <c r="J61" s="25"/>
      <c r="K61" s="27"/>
    </row>
  </sheetData>
  <sheetProtection password="DFF4" sheet="1" objects="1" scenarios="1"/>
  <mergeCells count="3">
    <mergeCell ref="A1:K1"/>
    <mergeCell ref="A2:K2"/>
    <mergeCell ref="I21:J21"/>
  </mergeCells>
  <printOptions/>
  <pageMargins left="0.75" right="0.75" top="0.3937007874015748" bottom="0.3937007874015748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27">
      <selection activeCell="L50" sqref="L50"/>
    </sheetView>
  </sheetViews>
  <sheetFormatPr defaultColWidth="9.140625" defaultRowHeight="12.75"/>
  <cols>
    <col min="1" max="1" width="6.00390625" style="0" customWidth="1"/>
    <col min="2" max="2" width="10.8515625" style="0" customWidth="1"/>
    <col min="3" max="3" width="10.421875" style="0" customWidth="1"/>
    <col min="4" max="4" width="10.00390625" style="0" customWidth="1"/>
    <col min="5" max="5" width="9.28125" style="0" customWidth="1"/>
    <col min="6" max="6" width="8.57421875" style="0" customWidth="1"/>
    <col min="7" max="7" width="10.140625" style="0" customWidth="1"/>
    <col min="8" max="8" width="11.00390625" style="0" customWidth="1"/>
    <col min="9" max="9" width="11.28125" style="0" customWidth="1"/>
    <col min="13" max="13" width="10.00390625" style="0" customWidth="1"/>
  </cols>
  <sheetData>
    <row r="1" spans="1:11" ht="12.75">
      <c r="A1" s="187" t="s">
        <v>180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>
      <c r="A2" s="187" t="s">
        <v>181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4" spans="1:3" ht="13.5" thickBot="1">
      <c r="A4" s="90"/>
      <c r="B4" s="198" t="s">
        <v>182</v>
      </c>
      <c r="C4" s="198"/>
    </row>
    <row r="5" spans="2:10" ht="12.75">
      <c r="B5" s="92" t="s">
        <v>185</v>
      </c>
      <c r="C5" s="108" t="s">
        <v>184</v>
      </c>
      <c r="D5" s="106" t="s">
        <v>13</v>
      </c>
      <c r="E5" s="93" t="s">
        <v>192</v>
      </c>
      <c r="F5" s="93" t="s">
        <v>191</v>
      </c>
      <c r="G5" s="93" t="s">
        <v>192</v>
      </c>
      <c r="H5" s="93" t="s">
        <v>200</v>
      </c>
      <c r="I5" s="108" t="s">
        <v>192</v>
      </c>
      <c r="J5" s="111" t="s">
        <v>13</v>
      </c>
    </row>
    <row r="6" spans="2:10" ht="12.75">
      <c r="B6" s="94" t="s">
        <v>186</v>
      </c>
      <c r="C6" s="109" t="s">
        <v>188</v>
      </c>
      <c r="D6" s="47" t="s">
        <v>190</v>
      </c>
      <c r="E6" s="91" t="s">
        <v>183</v>
      </c>
      <c r="F6" s="91" t="s">
        <v>194</v>
      </c>
      <c r="G6" s="91" t="s">
        <v>197</v>
      </c>
      <c r="H6" s="91" t="s">
        <v>201</v>
      </c>
      <c r="I6" s="114" t="s">
        <v>203</v>
      </c>
      <c r="J6" s="112" t="s">
        <v>205</v>
      </c>
    </row>
    <row r="7" spans="2:10" ht="14.25">
      <c r="B7" s="94" t="s">
        <v>187</v>
      </c>
      <c r="C7" s="109" t="s">
        <v>189</v>
      </c>
      <c r="D7" s="47" t="s">
        <v>174</v>
      </c>
      <c r="E7" s="91" t="s">
        <v>193</v>
      </c>
      <c r="F7" s="91" t="s">
        <v>195</v>
      </c>
      <c r="G7" s="91" t="s">
        <v>198</v>
      </c>
      <c r="H7" s="91" t="s">
        <v>202</v>
      </c>
      <c r="I7" s="114" t="s">
        <v>204</v>
      </c>
      <c r="J7" s="112" t="s">
        <v>206</v>
      </c>
    </row>
    <row r="8" spans="2:10" ht="13.5" thickBot="1">
      <c r="B8" s="95"/>
      <c r="C8" s="110"/>
      <c r="D8" s="107"/>
      <c r="E8" s="96"/>
      <c r="F8" s="97" t="s">
        <v>196</v>
      </c>
      <c r="G8" s="97" t="s">
        <v>199</v>
      </c>
      <c r="H8" s="96"/>
      <c r="I8" s="115"/>
      <c r="J8" s="113"/>
    </row>
    <row r="9" spans="2:10" ht="12.75">
      <c r="B9" s="169"/>
      <c r="C9" s="170"/>
      <c r="D9" s="171"/>
      <c r="E9" s="172"/>
      <c r="F9" s="172"/>
      <c r="G9" s="172"/>
      <c r="H9" s="172"/>
      <c r="I9" s="170"/>
      <c r="J9" s="130">
        <f>D9*E9*F9*G9*H9*I9</f>
        <v>0</v>
      </c>
    </row>
    <row r="10" spans="2:10" ht="12.75">
      <c r="B10" s="173"/>
      <c r="C10" s="174"/>
      <c r="D10" s="175"/>
      <c r="E10" s="125"/>
      <c r="F10" s="125"/>
      <c r="G10" s="125"/>
      <c r="H10" s="125"/>
      <c r="I10" s="174"/>
      <c r="J10" s="130">
        <f aca="true" t="shared" si="0" ref="J10:J18">D10*E10*F10*G10*H10*I10</f>
        <v>0</v>
      </c>
    </row>
    <row r="11" spans="2:10" ht="12.75">
      <c r="B11" s="173"/>
      <c r="C11" s="174"/>
      <c r="D11" s="175"/>
      <c r="E11" s="125"/>
      <c r="F11" s="125"/>
      <c r="G11" s="125"/>
      <c r="H11" s="125"/>
      <c r="I11" s="174"/>
      <c r="J11" s="130">
        <f t="shared" si="0"/>
        <v>0</v>
      </c>
    </row>
    <row r="12" spans="2:10" ht="12.75">
      <c r="B12" s="173"/>
      <c r="C12" s="174"/>
      <c r="D12" s="175"/>
      <c r="E12" s="125"/>
      <c r="F12" s="125"/>
      <c r="G12" s="125"/>
      <c r="H12" s="125"/>
      <c r="I12" s="174"/>
      <c r="J12" s="130">
        <f t="shared" si="0"/>
        <v>0</v>
      </c>
    </row>
    <row r="13" spans="2:10" ht="12.75">
      <c r="B13" s="173"/>
      <c r="C13" s="174"/>
      <c r="D13" s="175"/>
      <c r="E13" s="125"/>
      <c r="F13" s="125"/>
      <c r="G13" s="125"/>
      <c r="H13" s="125"/>
      <c r="I13" s="174"/>
      <c r="J13" s="130">
        <f t="shared" si="0"/>
        <v>0</v>
      </c>
    </row>
    <row r="14" spans="2:10" ht="12.75">
      <c r="B14" s="173"/>
      <c r="C14" s="174"/>
      <c r="D14" s="175"/>
      <c r="E14" s="125"/>
      <c r="F14" s="125"/>
      <c r="G14" s="125"/>
      <c r="H14" s="125"/>
      <c r="I14" s="174"/>
      <c r="J14" s="130">
        <f t="shared" si="0"/>
        <v>0</v>
      </c>
    </row>
    <row r="15" spans="2:10" ht="12.75">
      <c r="B15" s="173"/>
      <c r="C15" s="174"/>
      <c r="D15" s="175"/>
      <c r="E15" s="125"/>
      <c r="F15" s="125"/>
      <c r="G15" s="125"/>
      <c r="H15" s="125"/>
      <c r="I15" s="174"/>
      <c r="J15" s="130">
        <f t="shared" si="0"/>
        <v>0</v>
      </c>
    </row>
    <row r="16" spans="2:10" ht="12.75">
      <c r="B16" s="173"/>
      <c r="C16" s="174"/>
      <c r="D16" s="175"/>
      <c r="E16" s="125"/>
      <c r="F16" s="125"/>
      <c r="G16" s="125"/>
      <c r="H16" s="125"/>
      <c r="I16" s="174"/>
      <c r="J16" s="130">
        <f t="shared" si="0"/>
        <v>0</v>
      </c>
    </row>
    <row r="17" spans="2:10" ht="12.75">
      <c r="B17" s="173"/>
      <c r="C17" s="174"/>
      <c r="D17" s="175"/>
      <c r="E17" s="125"/>
      <c r="F17" s="125"/>
      <c r="G17" s="125"/>
      <c r="H17" s="125"/>
      <c r="I17" s="174"/>
      <c r="J17" s="130">
        <f t="shared" si="0"/>
        <v>0</v>
      </c>
    </row>
    <row r="18" spans="2:10" ht="13.5" thickBot="1">
      <c r="B18" s="176"/>
      <c r="C18" s="177"/>
      <c r="D18" s="178"/>
      <c r="E18" s="179"/>
      <c r="F18" s="179"/>
      <c r="G18" s="179"/>
      <c r="H18" s="179"/>
      <c r="I18" s="177"/>
      <c r="J18" s="130">
        <f t="shared" si="0"/>
        <v>0</v>
      </c>
    </row>
    <row r="20" spans="3:10" ht="14.25">
      <c r="C20" s="192" t="s">
        <v>207</v>
      </c>
      <c r="D20" s="192"/>
      <c r="E20" s="192"/>
      <c r="F20" s="192"/>
      <c r="G20" s="192"/>
      <c r="H20" s="192"/>
      <c r="J20" s="34">
        <f>SUM(J9:J18)</f>
        <v>0</v>
      </c>
    </row>
    <row r="21" spans="3:10" ht="12.75">
      <c r="C21" s="45"/>
      <c r="D21" s="45"/>
      <c r="E21" s="45"/>
      <c r="F21" s="45"/>
      <c r="G21" s="45"/>
      <c r="H21" s="45"/>
      <c r="J21" s="9" t="s">
        <v>8</v>
      </c>
    </row>
    <row r="22" spans="3:7" ht="12.75">
      <c r="C22" s="192" t="s">
        <v>209</v>
      </c>
      <c r="D22" s="192"/>
      <c r="E22" s="192"/>
      <c r="F22" s="192"/>
      <c r="G22" s="192"/>
    </row>
    <row r="23" spans="3:10" ht="13.5">
      <c r="C23" t="s">
        <v>208</v>
      </c>
      <c r="D23" s="125" t="s">
        <v>212</v>
      </c>
      <c r="E23" s="193" t="s">
        <v>297</v>
      </c>
      <c r="F23" s="194"/>
      <c r="G23" s="194"/>
      <c r="H23" s="194"/>
      <c r="J23" s="125"/>
    </row>
    <row r="24" ht="12.75">
      <c r="J24" s="1" t="s">
        <v>8</v>
      </c>
    </row>
    <row r="25" spans="3:10" ht="12.75">
      <c r="C25" s="17" t="s">
        <v>296</v>
      </c>
      <c r="D25" s="17"/>
      <c r="E25" s="17"/>
      <c r="F25" s="17"/>
      <c r="H25" t="s">
        <v>210</v>
      </c>
      <c r="J25" s="125"/>
    </row>
    <row r="26" ht="12.75">
      <c r="J26" s="3" t="s">
        <v>6</v>
      </c>
    </row>
    <row r="27" spans="3:10" ht="12.75">
      <c r="C27" s="192" t="s">
        <v>211</v>
      </c>
      <c r="D27" s="192"/>
      <c r="E27" s="192"/>
      <c r="F27" s="192"/>
      <c r="G27" s="192"/>
      <c r="J27" s="34">
        <f>J20*J23*J25</f>
        <v>0</v>
      </c>
    </row>
    <row r="29" spans="2:3" ht="13.5" thickBot="1">
      <c r="B29" s="199" t="s">
        <v>63</v>
      </c>
      <c r="C29" s="199"/>
    </row>
    <row r="30" spans="3:9" ht="13.5" thickTop="1">
      <c r="C30" s="98"/>
      <c r="D30" s="99"/>
      <c r="E30" s="99"/>
      <c r="F30" s="99"/>
      <c r="G30" s="99"/>
      <c r="H30" s="99"/>
      <c r="I30" s="100"/>
    </row>
    <row r="31" spans="3:9" ht="14.25">
      <c r="C31" s="195" t="s">
        <v>213</v>
      </c>
      <c r="D31" s="196"/>
      <c r="E31" s="196"/>
      <c r="F31" s="6" t="s">
        <v>121</v>
      </c>
      <c r="G31" s="6"/>
      <c r="H31" s="125"/>
      <c r="I31" s="116" t="s">
        <v>214</v>
      </c>
    </row>
    <row r="32" spans="3:9" ht="12.75">
      <c r="C32" s="101"/>
      <c r="D32" s="6"/>
      <c r="E32" s="6"/>
      <c r="F32" s="6"/>
      <c r="G32" s="6"/>
      <c r="H32" s="9" t="s">
        <v>8</v>
      </c>
      <c r="I32" s="102"/>
    </row>
    <row r="33" spans="3:9" ht="12.75">
      <c r="C33" s="195" t="s">
        <v>220</v>
      </c>
      <c r="D33" s="196"/>
      <c r="E33" s="196"/>
      <c r="F33" s="196"/>
      <c r="G33" s="6"/>
      <c r="H33" s="34">
        <f>J25</f>
        <v>0</v>
      </c>
      <c r="I33" s="116" t="s">
        <v>210</v>
      </c>
    </row>
    <row r="34" spans="3:9" ht="12.75">
      <c r="C34" s="101"/>
      <c r="D34" s="6"/>
      <c r="E34" s="6"/>
      <c r="F34" s="6"/>
      <c r="G34" s="6"/>
      <c r="H34" s="9" t="s">
        <v>8</v>
      </c>
      <c r="I34" s="102"/>
    </row>
    <row r="35" spans="3:9" ht="14.25">
      <c r="C35" s="195" t="s">
        <v>219</v>
      </c>
      <c r="D35" s="196"/>
      <c r="E35" s="196"/>
      <c r="F35" s="6"/>
      <c r="G35" s="6"/>
      <c r="H35" s="34">
        <f>'FCIV.1d'!G5</f>
        <v>0</v>
      </c>
      <c r="I35" s="116" t="s">
        <v>174</v>
      </c>
    </row>
    <row r="36" spans="3:9" ht="12.75">
      <c r="C36" s="101"/>
      <c r="D36" s="6"/>
      <c r="E36" s="6"/>
      <c r="F36" s="6"/>
      <c r="G36" s="6"/>
      <c r="H36" s="9" t="s">
        <v>8</v>
      </c>
      <c r="I36" s="102"/>
    </row>
    <row r="37" spans="3:9" ht="12.75">
      <c r="C37" s="101"/>
      <c r="D37" s="6"/>
      <c r="E37" s="6"/>
      <c r="F37" s="6"/>
      <c r="G37" s="6"/>
      <c r="H37" s="8">
        <v>0.72</v>
      </c>
      <c r="I37" s="102"/>
    </row>
    <row r="38" spans="3:9" ht="12.75">
      <c r="C38" s="101"/>
      <c r="D38" s="6"/>
      <c r="E38" s="6"/>
      <c r="F38" s="6"/>
      <c r="G38" s="6"/>
      <c r="H38" s="7" t="s">
        <v>6</v>
      </c>
      <c r="I38" s="102"/>
    </row>
    <row r="39" spans="3:9" ht="12.75">
      <c r="C39" s="195" t="s">
        <v>218</v>
      </c>
      <c r="D39" s="196"/>
      <c r="E39" s="196"/>
      <c r="F39" s="6"/>
      <c r="G39" s="6"/>
      <c r="H39" s="34">
        <f>H31*H33*H35*H37</f>
        <v>0</v>
      </c>
      <c r="I39" s="116" t="s">
        <v>215</v>
      </c>
    </row>
    <row r="40" spans="3:9" ht="13.5" thickBot="1">
      <c r="C40" s="103"/>
      <c r="D40" s="104"/>
      <c r="E40" s="104"/>
      <c r="F40" s="104"/>
      <c r="G40" s="104"/>
      <c r="H40" s="104"/>
      <c r="I40" s="105"/>
    </row>
    <row r="41" ht="14.25" thickBot="1" thickTop="1"/>
    <row r="42" spans="2:14" ht="13.5" thickTop="1">
      <c r="B42" s="190" t="s">
        <v>225</v>
      </c>
      <c r="C42" s="191"/>
      <c r="D42" s="191"/>
      <c r="E42" s="99"/>
      <c r="F42" s="99"/>
      <c r="G42" s="99"/>
      <c r="H42" s="99"/>
      <c r="I42" s="99"/>
      <c r="J42" s="100"/>
      <c r="L42" s="138" t="s">
        <v>272</v>
      </c>
      <c r="M42" s="139"/>
      <c r="N42" s="140"/>
    </row>
    <row r="43" spans="2:14" ht="12.75">
      <c r="B43" s="101"/>
      <c r="C43" s="6"/>
      <c r="D43" s="6"/>
      <c r="E43" s="6"/>
      <c r="F43" s="6"/>
      <c r="G43" s="6"/>
      <c r="H43" s="6"/>
      <c r="I43" s="6"/>
      <c r="J43" s="102"/>
      <c r="L43" s="141"/>
      <c r="M43" s="142"/>
      <c r="N43" s="143"/>
    </row>
    <row r="44" spans="2:14" ht="15.75" customHeight="1">
      <c r="B44" s="101"/>
      <c r="C44" s="182" t="s">
        <v>216</v>
      </c>
      <c r="D44" s="183" t="s">
        <v>217</v>
      </c>
      <c r="E44" s="183"/>
      <c r="F44" s="183"/>
      <c r="G44" s="183"/>
      <c r="H44" s="183"/>
      <c r="I44" s="34">
        <f>J27+H39</f>
        <v>0</v>
      </c>
      <c r="J44" s="102"/>
      <c r="L44" s="141" t="s">
        <v>273</v>
      </c>
      <c r="M44" s="144" t="s">
        <v>274</v>
      </c>
      <c r="N44" s="143">
        <f>F47/(F47+1)</f>
        <v>0.8076923076923077</v>
      </c>
    </row>
    <row r="45" spans="2:14" ht="12.75">
      <c r="B45" s="101"/>
      <c r="C45" s="182"/>
      <c r="D45" s="184" t="s">
        <v>221</v>
      </c>
      <c r="E45" s="184"/>
      <c r="F45" s="184"/>
      <c r="G45" s="184"/>
      <c r="H45" s="184"/>
      <c r="I45" s="39" t="e">
        <f>'FCIV.2'!I22</f>
        <v>#DIV/0!</v>
      </c>
      <c r="J45" s="102"/>
      <c r="L45" s="141"/>
      <c r="M45" s="142"/>
      <c r="N45" s="143"/>
    </row>
    <row r="46" spans="2:14" ht="12.75">
      <c r="B46" s="101"/>
      <c r="C46" s="6"/>
      <c r="D46" s="6"/>
      <c r="E46" s="6"/>
      <c r="F46" s="6"/>
      <c r="G46" s="6"/>
      <c r="H46" s="6"/>
      <c r="I46" s="6"/>
      <c r="J46" s="102"/>
      <c r="L46" s="141" t="s">
        <v>275</v>
      </c>
      <c r="M46" s="144" t="s">
        <v>274</v>
      </c>
      <c r="N46" s="143" t="e">
        <f>(1-H47^F47)/(1-H47^(F47+1))</f>
        <v>#DIV/0!</v>
      </c>
    </row>
    <row r="47" spans="2:14" ht="15.75">
      <c r="B47" s="201" t="s">
        <v>222</v>
      </c>
      <c r="C47" s="200"/>
      <c r="D47" s="125">
        <v>3</v>
      </c>
      <c r="E47" s="52" t="s">
        <v>227</v>
      </c>
      <c r="F47" s="128" t="str">
        <f>IF(D47=1,"1,8",IF(D47=2,"2,6","4,2"))</f>
        <v>4,2</v>
      </c>
      <c r="G47" s="117" t="s">
        <v>216</v>
      </c>
      <c r="H47" s="2" t="e">
        <f>I44/I45</f>
        <v>#DIV/0!</v>
      </c>
      <c r="I47" s="6"/>
      <c r="J47" s="102"/>
      <c r="L47" s="145"/>
      <c r="M47" s="146"/>
      <c r="N47" s="147"/>
    </row>
    <row r="48" spans="2:14" ht="12.75">
      <c r="B48" s="124" t="s">
        <v>271</v>
      </c>
      <c r="C48" s="121"/>
      <c r="D48" s="121"/>
      <c r="E48" s="121"/>
      <c r="F48" s="6"/>
      <c r="G48" s="6"/>
      <c r="H48" s="6"/>
      <c r="I48" s="6"/>
      <c r="J48" s="102"/>
      <c r="L48" s="6"/>
      <c r="M48" s="6"/>
      <c r="N48" s="6"/>
    </row>
    <row r="49" spans="2:14" ht="15.75">
      <c r="B49" s="118" t="s">
        <v>223</v>
      </c>
      <c r="C49" s="119"/>
      <c r="E49" s="6"/>
      <c r="F49" s="9" t="s">
        <v>224</v>
      </c>
      <c r="G49" s="6"/>
      <c r="H49" s="6"/>
      <c r="I49" s="2" t="e">
        <f>IF(H47=1,N44,N46)</f>
        <v>#DIV/0!</v>
      </c>
      <c r="J49" s="102"/>
      <c r="L49" s="6"/>
      <c r="M49" s="6"/>
      <c r="N49" s="6"/>
    </row>
    <row r="50" spans="2:14" ht="12.75">
      <c r="B50" s="101"/>
      <c r="C50" s="6"/>
      <c r="E50" s="6"/>
      <c r="F50" s="6"/>
      <c r="G50" s="6"/>
      <c r="H50" s="6"/>
      <c r="I50" s="9" t="s">
        <v>8</v>
      </c>
      <c r="J50" s="102"/>
      <c r="L50" s="6"/>
      <c r="M50" s="6"/>
      <c r="N50" s="6"/>
    </row>
    <row r="51" spans="2:14" ht="12.75">
      <c r="B51" s="195" t="s">
        <v>217</v>
      </c>
      <c r="C51" s="196"/>
      <c r="D51" s="196"/>
      <c r="E51" s="196"/>
      <c r="F51" s="196"/>
      <c r="G51" s="6"/>
      <c r="H51" s="6"/>
      <c r="I51" s="34">
        <f>I44</f>
        <v>0</v>
      </c>
      <c r="J51" s="102"/>
      <c r="L51" s="6"/>
      <c r="M51" s="6"/>
      <c r="N51" s="6"/>
    </row>
    <row r="52" spans="2:14" ht="12.75">
      <c r="B52" s="101"/>
      <c r="C52" s="6"/>
      <c r="D52" s="6"/>
      <c r="E52" s="6"/>
      <c r="F52" s="6"/>
      <c r="G52" s="6"/>
      <c r="H52" s="6"/>
      <c r="I52" s="7" t="s">
        <v>6</v>
      </c>
      <c r="J52" s="102"/>
      <c r="L52" s="6"/>
      <c r="M52" s="6"/>
      <c r="N52" s="6"/>
    </row>
    <row r="53" spans="2:10" ht="12.75">
      <c r="B53" s="118"/>
      <c r="C53" s="119"/>
      <c r="D53" s="119"/>
      <c r="E53" s="200" t="s">
        <v>226</v>
      </c>
      <c r="F53" s="200"/>
      <c r="G53" s="200"/>
      <c r="H53" s="6"/>
      <c r="I53" s="2" t="e">
        <f>I49*I51</f>
        <v>#DIV/0!</v>
      </c>
      <c r="J53" s="102"/>
    </row>
    <row r="54" spans="2:10" ht="12.75">
      <c r="B54" s="101"/>
      <c r="C54" s="6"/>
      <c r="D54" s="6"/>
      <c r="E54" s="6"/>
      <c r="F54" s="6"/>
      <c r="G54" s="6"/>
      <c r="H54" s="6"/>
      <c r="I54" s="6"/>
      <c r="J54" s="102"/>
    </row>
    <row r="55" spans="2:10" ht="13.5" thickBot="1">
      <c r="B55" s="103"/>
      <c r="C55" s="104"/>
      <c r="D55" s="104"/>
      <c r="E55" s="104"/>
      <c r="F55" s="104"/>
      <c r="G55" s="104"/>
      <c r="H55" s="104"/>
      <c r="I55" s="104"/>
      <c r="J55" s="105"/>
    </row>
    <row r="56" ht="13.5" thickTop="1"/>
  </sheetData>
  <sheetProtection password="DFF4" sheet="1" objects="1" scenarios="1"/>
  <mergeCells count="19">
    <mergeCell ref="B51:F51"/>
    <mergeCell ref="E53:G53"/>
    <mergeCell ref="B47:C47"/>
    <mergeCell ref="C44:C45"/>
    <mergeCell ref="D44:H44"/>
    <mergeCell ref="D45:H45"/>
    <mergeCell ref="A1:K1"/>
    <mergeCell ref="A2:K2"/>
    <mergeCell ref="B4:C4"/>
    <mergeCell ref="C31:E31"/>
    <mergeCell ref="B29:C29"/>
    <mergeCell ref="B42:D42"/>
    <mergeCell ref="C20:H20"/>
    <mergeCell ref="C22:G22"/>
    <mergeCell ref="E23:H23"/>
    <mergeCell ref="C27:G27"/>
    <mergeCell ref="C33:F33"/>
    <mergeCell ref="C35:E35"/>
    <mergeCell ref="C39:E39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1">
      <selection activeCell="M17" sqref="M17"/>
    </sheetView>
  </sheetViews>
  <sheetFormatPr defaultColWidth="9.140625" defaultRowHeight="12.75"/>
  <sheetData>
    <row r="1" spans="1:11" ht="12.75">
      <c r="A1" s="187" t="s">
        <v>228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>
      <c r="A2" s="187" t="s">
        <v>229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5" ht="13.5" thickBot="1"/>
    <row r="6" spans="2:10" ht="12.75">
      <c r="B6" s="186" t="s">
        <v>230</v>
      </c>
      <c r="C6" s="202"/>
      <c r="D6" s="202"/>
      <c r="E6" s="23"/>
      <c r="F6" s="23"/>
      <c r="G6" s="23"/>
      <c r="H6" s="23"/>
      <c r="I6" s="23"/>
      <c r="J6" s="19"/>
    </row>
    <row r="7" spans="2:10" ht="12.75">
      <c r="B7" s="20"/>
      <c r="C7" s="6"/>
      <c r="D7" s="6"/>
      <c r="E7" s="6"/>
      <c r="F7" s="6"/>
      <c r="G7" s="6"/>
      <c r="H7" s="6"/>
      <c r="I7" s="6"/>
      <c r="J7" s="21"/>
    </row>
    <row r="8" spans="2:10" ht="14.25">
      <c r="B8" s="120" t="s">
        <v>243</v>
      </c>
      <c r="C8" s="119"/>
      <c r="D8" s="119"/>
      <c r="E8" s="6" t="s">
        <v>231</v>
      </c>
      <c r="F8" s="6"/>
      <c r="G8" s="6"/>
      <c r="H8" s="6"/>
      <c r="I8" s="9" t="s">
        <v>232</v>
      </c>
      <c r="J8" s="21"/>
    </row>
    <row r="9" spans="2:10" ht="12.75">
      <c r="B9" s="20"/>
      <c r="C9" s="6"/>
      <c r="D9" s="6"/>
      <c r="E9" s="6"/>
      <c r="F9" s="6"/>
      <c r="G9" s="6"/>
      <c r="H9" s="6"/>
      <c r="I9" s="6"/>
      <c r="J9" s="21"/>
    </row>
    <row r="10" spans="2:10" ht="12.75">
      <c r="B10" s="185" t="s">
        <v>233</v>
      </c>
      <c r="C10" s="196"/>
      <c r="D10" s="6"/>
      <c r="E10" s="6"/>
      <c r="F10" s="6"/>
      <c r="G10" s="6"/>
      <c r="H10" s="6"/>
      <c r="I10" s="125"/>
      <c r="J10" s="21"/>
    </row>
    <row r="11" spans="2:10" ht="12.75">
      <c r="B11" s="185" t="s">
        <v>84</v>
      </c>
      <c r="C11" s="196"/>
      <c r="D11" s="196"/>
      <c r="E11" s="6"/>
      <c r="F11" s="6"/>
      <c r="G11" s="6"/>
      <c r="H11" s="6"/>
      <c r="I11" s="125"/>
      <c r="J11" s="21"/>
    </row>
    <row r="12" spans="2:10" ht="12.75">
      <c r="B12" s="185" t="s">
        <v>234</v>
      </c>
      <c r="C12" s="196"/>
      <c r="D12" s="196"/>
      <c r="E12" s="6"/>
      <c r="F12" s="6"/>
      <c r="G12" s="6"/>
      <c r="H12" s="6"/>
      <c r="I12" s="125"/>
      <c r="J12" s="21"/>
    </row>
    <row r="13" spans="2:10" ht="12.75">
      <c r="B13" s="185" t="s">
        <v>235</v>
      </c>
      <c r="C13" s="196"/>
      <c r="D13" s="196"/>
      <c r="E13" s="6"/>
      <c r="F13" s="6"/>
      <c r="G13" s="6"/>
      <c r="H13" s="6"/>
      <c r="I13" s="125"/>
      <c r="J13" s="21"/>
    </row>
    <row r="14" spans="2:10" ht="12.75">
      <c r="B14" s="20"/>
      <c r="C14" s="6"/>
      <c r="D14" s="6"/>
      <c r="E14" s="6"/>
      <c r="F14" s="6"/>
      <c r="G14" s="6"/>
      <c r="H14" s="6"/>
      <c r="I14" s="6"/>
      <c r="J14" s="21"/>
    </row>
    <row r="15" spans="2:10" ht="15.75">
      <c r="B15" s="185" t="s">
        <v>244</v>
      </c>
      <c r="C15" s="196"/>
      <c r="D15" s="196"/>
      <c r="E15" s="196" t="s">
        <v>240</v>
      </c>
      <c r="F15" s="196"/>
      <c r="G15" s="196"/>
      <c r="H15" s="6"/>
      <c r="I15" s="6"/>
      <c r="J15" s="21"/>
    </row>
    <row r="16" spans="2:10" ht="12.75">
      <c r="B16" s="20"/>
      <c r="C16" s="6"/>
      <c r="D16" s="6"/>
      <c r="E16" s="6"/>
      <c r="F16" s="6"/>
      <c r="G16" s="6"/>
      <c r="H16" s="6"/>
      <c r="I16" s="6"/>
      <c r="J16" s="21"/>
    </row>
    <row r="17" spans="2:10" ht="12.75">
      <c r="B17" s="185" t="s">
        <v>236</v>
      </c>
      <c r="C17" s="196"/>
      <c r="D17" s="6"/>
      <c r="E17" s="6"/>
      <c r="F17" s="6"/>
      <c r="G17" s="6"/>
      <c r="H17" s="6"/>
      <c r="I17" s="125"/>
      <c r="J17" s="21"/>
    </row>
    <row r="18" spans="2:10" ht="12.75">
      <c r="B18" s="185" t="s">
        <v>237</v>
      </c>
      <c r="C18" s="196"/>
      <c r="D18" s="196"/>
      <c r="E18" s="6"/>
      <c r="F18" s="6"/>
      <c r="G18" s="6"/>
      <c r="H18" s="6"/>
      <c r="I18" s="125"/>
      <c r="J18" s="21"/>
    </row>
    <row r="19" spans="2:10" ht="12.75">
      <c r="B19" s="185" t="s">
        <v>238</v>
      </c>
      <c r="C19" s="196"/>
      <c r="D19" s="196"/>
      <c r="E19" s="6"/>
      <c r="F19" s="6"/>
      <c r="G19" s="6"/>
      <c r="H19" s="6"/>
      <c r="I19" s="125"/>
      <c r="J19" s="21"/>
    </row>
    <row r="20" spans="2:10" ht="12.75">
      <c r="B20" s="185" t="s">
        <v>239</v>
      </c>
      <c r="C20" s="196"/>
      <c r="D20" s="196"/>
      <c r="E20" s="6"/>
      <c r="F20" s="6"/>
      <c r="G20" s="6"/>
      <c r="H20" s="6"/>
      <c r="I20" s="125"/>
      <c r="J20" s="21"/>
    </row>
    <row r="21" spans="2:10" ht="12.75">
      <c r="B21" s="20"/>
      <c r="C21" s="6"/>
      <c r="D21" s="6"/>
      <c r="E21" s="6"/>
      <c r="F21" s="6"/>
      <c r="G21" s="6"/>
      <c r="H21" s="6"/>
      <c r="I21" s="6"/>
      <c r="J21" s="21"/>
    </row>
    <row r="22" spans="2:10" ht="12.75">
      <c r="B22" s="20" t="s">
        <v>242</v>
      </c>
      <c r="C22" s="6"/>
      <c r="D22" s="6"/>
      <c r="E22" s="6"/>
      <c r="F22" s="6"/>
      <c r="G22" s="6"/>
      <c r="H22" s="6"/>
      <c r="I22" s="34">
        <f>SUM(I10:I13)+SUM(I17:I20)</f>
        <v>0</v>
      </c>
      <c r="J22" s="21"/>
    </row>
    <row r="23" spans="2:10" ht="12.75">
      <c r="B23" s="20"/>
      <c r="C23" s="6"/>
      <c r="D23" s="6"/>
      <c r="E23" s="6"/>
      <c r="F23" s="6"/>
      <c r="G23" s="6"/>
      <c r="H23" s="6"/>
      <c r="I23" s="9" t="s">
        <v>75</v>
      </c>
      <c r="J23" s="21"/>
    </row>
    <row r="24" spans="2:10" ht="12.75">
      <c r="B24" s="185" t="s">
        <v>241</v>
      </c>
      <c r="C24" s="196"/>
      <c r="D24" s="6"/>
      <c r="E24" s="6"/>
      <c r="F24" s="6"/>
      <c r="G24" s="6"/>
      <c r="H24" s="6"/>
      <c r="I24" s="34">
        <f>'FCIV.1d'!G9</f>
        <v>0</v>
      </c>
      <c r="J24" s="21"/>
    </row>
    <row r="25" spans="2:10" ht="12.75">
      <c r="B25" s="20"/>
      <c r="C25" s="6"/>
      <c r="D25" s="6"/>
      <c r="E25" s="6"/>
      <c r="F25" s="6"/>
      <c r="G25" s="6"/>
      <c r="H25" s="6"/>
      <c r="I25" s="7" t="s">
        <v>6</v>
      </c>
      <c r="J25" s="21"/>
    </row>
    <row r="26" spans="2:10" ht="12.75">
      <c r="B26" s="122" t="s">
        <v>245</v>
      </c>
      <c r="C26" s="6"/>
      <c r="D26" s="6"/>
      <c r="E26" s="6"/>
      <c r="F26" s="6"/>
      <c r="G26" s="6"/>
      <c r="H26" s="6"/>
      <c r="I26" s="2" t="e">
        <f>I22/I24</f>
        <v>#DIV/0!</v>
      </c>
      <c r="J26" s="21"/>
    </row>
    <row r="27" spans="2:10" ht="13.5" thickBot="1">
      <c r="B27" s="24"/>
      <c r="C27" s="25"/>
      <c r="D27" s="25"/>
      <c r="E27" s="25"/>
      <c r="F27" s="25"/>
      <c r="G27" s="25"/>
      <c r="H27" s="25"/>
      <c r="I27" s="25"/>
      <c r="J27" s="27"/>
    </row>
    <row r="30" spans="2:11" ht="12.75">
      <c r="B30" s="4" t="s">
        <v>246</v>
      </c>
      <c r="E30" t="s">
        <v>298</v>
      </c>
      <c r="I30" s="125"/>
      <c r="K30" s="6"/>
    </row>
    <row r="31" ht="13.5" thickBot="1"/>
    <row r="32" spans="2:10" ht="12.75">
      <c r="B32" s="18"/>
      <c r="C32" s="23"/>
      <c r="D32" s="23"/>
      <c r="E32" s="23"/>
      <c r="F32" s="23"/>
      <c r="G32" s="23"/>
      <c r="H32" s="23"/>
      <c r="I32" s="23"/>
      <c r="J32" s="148" t="s">
        <v>299</v>
      </c>
    </row>
    <row r="33" spans="2:10" ht="12.75">
      <c r="B33" s="185" t="s">
        <v>247</v>
      </c>
      <c r="C33" s="196"/>
      <c r="D33" s="196"/>
      <c r="E33" s="6"/>
      <c r="F33" s="6"/>
      <c r="G33" s="6"/>
      <c r="H33" s="196" t="s">
        <v>248</v>
      </c>
      <c r="I33" s="196"/>
      <c r="J33" s="149">
        <f>4.5+0.0395*I30</f>
        <v>4.5</v>
      </c>
    </row>
    <row r="34" spans="2:10" ht="12.75">
      <c r="B34" s="185" t="s">
        <v>249</v>
      </c>
      <c r="C34" s="196"/>
      <c r="D34" s="196"/>
      <c r="E34" s="196"/>
      <c r="F34" s="6"/>
      <c r="G34" s="6"/>
      <c r="H34" s="196" t="s">
        <v>250</v>
      </c>
      <c r="I34" s="196"/>
      <c r="J34" s="149" t="e">
        <f>4.5+(0.021+0.037*I26)*I30</f>
        <v>#DIV/0!</v>
      </c>
    </row>
    <row r="35" spans="2:10" ht="12.75">
      <c r="B35" s="20"/>
      <c r="C35" s="6"/>
      <c r="D35" s="6"/>
      <c r="E35" s="6"/>
      <c r="F35" s="6"/>
      <c r="G35" s="6"/>
      <c r="H35" s="6"/>
      <c r="I35" s="6"/>
      <c r="J35" s="149"/>
    </row>
    <row r="36" spans="2:10" ht="12.75">
      <c r="B36" s="185" t="s">
        <v>251</v>
      </c>
      <c r="C36" s="196"/>
      <c r="D36" s="196"/>
      <c r="E36" s="196"/>
      <c r="F36" s="196"/>
      <c r="G36" s="6"/>
      <c r="H36" s="196" t="s">
        <v>253</v>
      </c>
      <c r="I36" s="196"/>
      <c r="J36" s="149" t="e">
        <f>(4.5+(0.021+0.037*I26)*I30)*(1.2-0.2*I26)</f>
        <v>#DIV/0!</v>
      </c>
    </row>
    <row r="37" spans="2:10" ht="12.75">
      <c r="B37" s="185" t="s">
        <v>252</v>
      </c>
      <c r="C37" s="196"/>
      <c r="D37" s="196"/>
      <c r="E37" s="6"/>
      <c r="F37" s="6"/>
      <c r="G37" s="6"/>
      <c r="H37" s="196" t="s">
        <v>254</v>
      </c>
      <c r="I37" s="196"/>
      <c r="J37" s="149">
        <f>4.05+0.06885*I30</f>
        <v>4.05</v>
      </c>
    </row>
    <row r="38" spans="2:10" ht="13.5" thickBot="1">
      <c r="B38" s="24"/>
      <c r="C38" s="25"/>
      <c r="D38" s="25"/>
      <c r="E38" s="25"/>
      <c r="F38" s="25"/>
      <c r="G38" s="25"/>
      <c r="H38" s="25"/>
      <c r="I38" s="25"/>
      <c r="J38" s="150"/>
    </row>
    <row r="41" spans="2:9" ht="12.75">
      <c r="B41" s="123" t="s">
        <v>255</v>
      </c>
      <c r="C41" s="119"/>
      <c r="D41" s="119"/>
      <c r="I41" s="2" t="e">
        <f>IF(I26&lt;0.5,J33,IF(I26&lt;1,J34,IF(I26&lt;1.5,J36,J37)))</f>
        <v>#DIV/0!</v>
      </c>
    </row>
  </sheetData>
  <sheetProtection password="DFF4" sheet="1" objects="1" scenarios="1"/>
  <mergeCells count="22">
    <mergeCell ref="A1:K1"/>
    <mergeCell ref="A2:K2"/>
    <mergeCell ref="B6:D6"/>
    <mergeCell ref="B10:C10"/>
    <mergeCell ref="B11:D11"/>
    <mergeCell ref="B12:D12"/>
    <mergeCell ref="B13:D13"/>
    <mergeCell ref="B19:D19"/>
    <mergeCell ref="B20:D20"/>
    <mergeCell ref="B15:D15"/>
    <mergeCell ref="E15:G15"/>
    <mergeCell ref="B17:C17"/>
    <mergeCell ref="B18:D18"/>
    <mergeCell ref="B24:C24"/>
    <mergeCell ref="B33:D33"/>
    <mergeCell ref="H33:I33"/>
    <mergeCell ref="B34:E34"/>
    <mergeCell ref="H34:I34"/>
    <mergeCell ref="B36:F36"/>
    <mergeCell ref="B37:D37"/>
    <mergeCell ref="H36:I36"/>
    <mergeCell ref="H37:I37"/>
  </mergeCells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7">
      <selection activeCell="I16" sqref="I16:J16"/>
    </sheetView>
  </sheetViews>
  <sheetFormatPr defaultColWidth="9.140625" defaultRowHeight="12.75"/>
  <sheetData>
    <row r="1" spans="1:11" ht="12.75">
      <c r="A1" s="187" t="s">
        <v>256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>
      <c r="A2" s="187" t="s">
        <v>270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4" ht="13.5" thickBot="1"/>
    <row r="5" spans="2:10" ht="13.5" thickBot="1">
      <c r="B5" s="186" t="s">
        <v>258</v>
      </c>
      <c r="C5" s="202"/>
      <c r="D5" s="202"/>
      <c r="E5" s="202"/>
      <c r="F5" s="202"/>
      <c r="G5" s="223"/>
      <c r="H5" s="222" t="s">
        <v>2</v>
      </c>
      <c r="I5" s="217"/>
      <c r="J5" s="218"/>
    </row>
    <row r="6" spans="2:10" ht="12.75">
      <c r="B6" s="224"/>
      <c r="C6" s="225"/>
      <c r="D6" s="225"/>
      <c r="E6" s="225"/>
      <c r="F6" s="225"/>
      <c r="G6" s="226"/>
      <c r="H6" s="216"/>
      <c r="I6" s="217"/>
      <c r="J6" s="218"/>
    </row>
    <row r="7" spans="2:10" ht="12.75">
      <c r="B7" s="185" t="s">
        <v>259</v>
      </c>
      <c r="C7" s="196"/>
      <c r="D7" s="196"/>
      <c r="E7" s="196"/>
      <c r="F7" s="196"/>
      <c r="G7" s="210"/>
      <c r="H7" s="207">
        <f>'FCIV.1a'!E52</f>
        <v>0</v>
      </c>
      <c r="I7" s="200"/>
      <c r="J7" s="208"/>
    </row>
    <row r="8" spans="2:10" ht="12.75">
      <c r="B8" s="185"/>
      <c r="C8" s="196"/>
      <c r="D8" s="196"/>
      <c r="E8" s="196"/>
      <c r="F8" s="196"/>
      <c r="G8" s="210"/>
      <c r="H8" s="209"/>
      <c r="I8" s="200"/>
      <c r="J8" s="208"/>
    </row>
    <row r="9" spans="2:10" ht="12.75">
      <c r="B9" s="185" t="s">
        <v>260</v>
      </c>
      <c r="C9" s="196"/>
      <c r="D9" s="196"/>
      <c r="E9" s="196"/>
      <c r="F9" s="196"/>
      <c r="G9" s="210"/>
      <c r="H9" s="207">
        <f>'FCIV.1b'!F49</f>
        <v>0</v>
      </c>
      <c r="I9" s="200"/>
      <c r="J9" s="208"/>
    </row>
    <row r="10" spans="2:10" ht="12.75">
      <c r="B10" s="185"/>
      <c r="C10" s="196"/>
      <c r="D10" s="196"/>
      <c r="E10" s="196"/>
      <c r="F10" s="196"/>
      <c r="G10" s="210"/>
      <c r="H10" s="209"/>
      <c r="I10" s="200"/>
      <c r="J10" s="208"/>
    </row>
    <row r="11" spans="2:10" ht="12.75">
      <c r="B11" s="185" t="s">
        <v>261</v>
      </c>
      <c r="C11" s="196"/>
      <c r="D11" s="196"/>
      <c r="E11" s="196"/>
      <c r="F11" s="196"/>
      <c r="G11" s="210"/>
      <c r="H11" s="207">
        <f>'FCIV.1c'!E22</f>
        <v>0</v>
      </c>
      <c r="I11" s="200"/>
      <c r="J11" s="208"/>
    </row>
    <row r="12" spans="2:10" ht="12.75">
      <c r="B12" s="185"/>
      <c r="C12" s="196"/>
      <c r="D12" s="196"/>
      <c r="E12" s="196"/>
      <c r="F12" s="196"/>
      <c r="G12" s="210"/>
      <c r="H12" s="209"/>
      <c r="I12" s="200"/>
      <c r="J12" s="208"/>
    </row>
    <row r="13" spans="2:10" ht="12.75">
      <c r="B13" s="185" t="s">
        <v>262</v>
      </c>
      <c r="C13" s="196"/>
      <c r="D13" s="196"/>
      <c r="E13" s="196"/>
      <c r="F13" s="196"/>
      <c r="G13" s="210"/>
      <c r="H13" s="207" t="e">
        <f>'FCIV.1d'!G60</f>
        <v>#DIV/0!</v>
      </c>
      <c r="I13" s="214"/>
      <c r="J13" s="215"/>
    </row>
    <row r="14" spans="2:10" ht="13.5" thickBot="1">
      <c r="B14" s="211"/>
      <c r="C14" s="212"/>
      <c r="D14" s="212"/>
      <c r="E14" s="212"/>
      <c r="F14" s="212"/>
      <c r="G14" s="213"/>
      <c r="H14" s="211"/>
      <c r="I14" s="212"/>
      <c r="J14" s="213"/>
    </row>
    <row r="15" spans="9:10" ht="13.5" thickBot="1">
      <c r="I15" s="221" t="s">
        <v>6</v>
      </c>
      <c r="J15" s="212"/>
    </row>
    <row r="16" spans="2:10" ht="13.5" thickBot="1">
      <c r="B16" t="s">
        <v>263</v>
      </c>
      <c r="I16" s="203" t="e">
        <f>SUM(H7,H9,H11,H13)</f>
        <v>#DIV/0!</v>
      </c>
      <c r="J16" s="204"/>
    </row>
    <row r="17" spans="9:10" ht="13.5" thickBot="1">
      <c r="I17" s="205" t="s">
        <v>8</v>
      </c>
      <c r="J17" s="205"/>
    </row>
    <row r="18" spans="2:10" ht="13.5" thickBot="1">
      <c r="B18" t="s">
        <v>264</v>
      </c>
      <c r="I18" s="203">
        <f>'FCIV.1f'!I30</f>
        <v>0</v>
      </c>
      <c r="J18" s="204"/>
    </row>
    <row r="19" spans="9:10" ht="13.5" thickBot="1">
      <c r="I19" s="205" t="s">
        <v>8</v>
      </c>
      <c r="J19" s="205"/>
    </row>
    <row r="20" spans="9:10" ht="13.5" thickBot="1">
      <c r="I20" s="219">
        <v>0.024</v>
      </c>
      <c r="J20" s="220"/>
    </row>
    <row r="21" spans="9:10" ht="13.5" thickBot="1">
      <c r="I21" s="206" t="s">
        <v>6</v>
      </c>
      <c r="J21" s="205"/>
    </row>
    <row r="22" spans="2:10" ht="13.5" thickBot="1">
      <c r="B22" t="s">
        <v>265</v>
      </c>
      <c r="I22" s="203" t="e">
        <f>I16*I18*I20</f>
        <v>#DIV/0!</v>
      </c>
      <c r="J22" s="204"/>
    </row>
    <row r="23" spans="9:10" ht="13.5" thickBot="1">
      <c r="I23" s="206" t="s">
        <v>7</v>
      </c>
      <c r="J23" s="205"/>
    </row>
    <row r="24" spans="2:10" ht="13.5" thickBot="1">
      <c r="B24" t="s">
        <v>266</v>
      </c>
      <c r="I24" s="203" t="e">
        <f>'FCIV.1e'!I53</f>
        <v>#DIV/0!</v>
      </c>
      <c r="J24" s="204"/>
    </row>
    <row r="25" spans="9:10" ht="13.5" thickBot="1">
      <c r="I25" s="206" t="s">
        <v>6</v>
      </c>
      <c r="J25" s="205"/>
    </row>
    <row r="26" spans="2:10" ht="13.5" thickBot="1">
      <c r="B26" t="s">
        <v>267</v>
      </c>
      <c r="I26" s="203" t="e">
        <f>I22-I24</f>
        <v>#DIV/0!</v>
      </c>
      <c r="J26" s="204"/>
    </row>
    <row r="27" spans="9:10" ht="13.5" thickBot="1">
      <c r="I27" s="205" t="s">
        <v>75</v>
      </c>
      <c r="J27" s="205"/>
    </row>
    <row r="28" spans="2:10" ht="13.5" thickBot="1">
      <c r="B28" t="s">
        <v>64</v>
      </c>
      <c r="I28" s="203">
        <f>'FCIV.1d'!G5</f>
        <v>0</v>
      </c>
      <c r="J28" s="204"/>
    </row>
    <row r="29" spans="9:10" ht="13.5" thickBot="1">
      <c r="I29" s="206" t="s">
        <v>6</v>
      </c>
      <c r="J29" s="205"/>
    </row>
    <row r="30" spans="2:10" ht="13.5" thickBot="1">
      <c r="B30" t="s">
        <v>268</v>
      </c>
      <c r="I30" s="219" t="e">
        <f>I26/I28</f>
        <v>#DIV/0!</v>
      </c>
      <c r="J30" s="220"/>
    </row>
    <row r="31" spans="9:10" ht="13.5" thickBot="1">
      <c r="I31" s="205" t="s">
        <v>257</v>
      </c>
      <c r="J31" s="205"/>
    </row>
    <row r="32" spans="2:10" ht="13.5" thickBot="1">
      <c r="B32" t="s">
        <v>269</v>
      </c>
      <c r="I32" s="203" t="e">
        <f>'FCIV.1f'!I41</f>
        <v>#DIV/0!</v>
      </c>
      <c r="J32" s="204"/>
    </row>
    <row r="34" spans="7:9" ht="12.75">
      <c r="G34" t="e">
        <f>IF(I30&lt;I32,"Verifica","Não verifica")</f>
        <v>#DIV/0!</v>
      </c>
      <c r="I34" t="e">
        <f>IF(G34="Verifica","O.K.","K.O.")</f>
        <v>#DIV/0!</v>
      </c>
    </row>
    <row r="36" spans="8:9" ht="12.75">
      <c r="H36" s="151" t="s">
        <v>300</v>
      </c>
      <c r="I36" s="152" t="e">
        <f>I30/I32</f>
        <v>#DIV/0!</v>
      </c>
    </row>
  </sheetData>
  <sheetProtection password="DFF4" sheet="1" objects="1" scenarios="1"/>
  <mergeCells count="40">
    <mergeCell ref="I30:J30"/>
    <mergeCell ref="A1:K1"/>
    <mergeCell ref="A2:K2"/>
    <mergeCell ref="I16:J16"/>
    <mergeCell ref="I15:J15"/>
    <mergeCell ref="H5:J5"/>
    <mergeCell ref="B5:G5"/>
    <mergeCell ref="B6:G6"/>
    <mergeCell ref="B7:G7"/>
    <mergeCell ref="B8:G8"/>
    <mergeCell ref="B9:G9"/>
    <mergeCell ref="I19:J19"/>
    <mergeCell ref="I21:J21"/>
    <mergeCell ref="I23:J23"/>
    <mergeCell ref="I20:J20"/>
    <mergeCell ref="I22:J22"/>
    <mergeCell ref="B10:G10"/>
    <mergeCell ref="B11:G11"/>
    <mergeCell ref="B12:G12"/>
    <mergeCell ref="H10:J10"/>
    <mergeCell ref="H6:J6"/>
    <mergeCell ref="H7:J7"/>
    <mergeCell ref="H8:J8"/>
    <mergeCell ref="H9:J9"/>
    <mergeCell ref="H11:J11"/>
    <mergeCell ref="H12:J12"/>
    <mergeCell ref="B13:G13"/>
    <mergeCell ref="B14:G14"/>
    <mergeCell ref="H13:J13"/>
    <mergeCell ref="H14:J14"/>
    <mergeCell ref="I18:J18"/>
    <mergeCell ref="I17:J17"/>
    <mergeCell ref="I32:J32"/>
    <mergeCell ref="I24:J24"/>
    <mergeCell ref="I26:J26"/>
    <mergeCell ref="I28:J28"/>
    <mergeCell ref="I25:J25"/>
    <mergeCell ref="I27:J27"/>
    <mergeCell ref="I29:J29"/>
    <mergeCell ref="I31:J31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3">
      <selection activeCell="L28" sqref="L28"/>
    </sheetView>
  </sheetViews>
  <sheetFormatPr defaultColWidth="9.140625" defaultRowHeight="12.75"/>
  <sheetData>
    <row r="1" spans="1:13" ht="12.7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32"/>
      <c r="M1" s="17"/>
    </row>
    <row r="2" spans="1:13" ht="12.75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32"/>
      <c r="M2" s="17"/>
    </row>
    <row r="3" spans="1:13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7"/>
    </row>
    <row r="4" spans="1:1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7"/>
    </row>
    <row r="6" spans="2:10" ht="12.75">
      <c r="B6" s="12"/>
      <c r="C6" s="58"/>
      <c r="D6" s="58"/>
      <c r="E6" s="58"/>
      <c r="F6" s="58"/>
      <c r="G6" s="58"/>
      <c r="H6" s="58"/>
      <c r="I6" s="59"/>
      <c r="J6" s="60"/>
    </row>
    <row r="7" spans="2:10" ht="12.75">
      <c r="B7" s="55" t="s">
        <v>96</v>
      </c>
      <c r="C7" s="6"/>
      <c r="D7" s="6"/>
      <c r="E7" s="6"/>
      <c r="F7" s="6"/>
      <c r="G7" s="6" t="s">
        <v>97</v>
      </c>
      <c r="H7" s="6"/>
      <c r="I7" s="34">
        <f>'FCIV.1a'!E15</f>
        <v>0</v>
      </c>
      <c r="J7" s="47" t="s">
        <v>2</v>
      </c>
    </row>
    <row r="8" spans="2:10" ht="12.75">
      <c r="B8" s="55"/>
      <c r="C8" s="6"/>
      <c r="D8" s="6"/>
      <c r="E8" s="6"/>
      <c r="F8" s="6"/>
      <c r="G8" s="6"/>
      <c r="H8" s="6"/>
      <c r="I8" s="61" t="s">
        <v>3</v>
      </c>
      <c r="J8" s="56"/>
    </row>
    <row r="9" spans="2:10" ht="12.75">
      <c r="B9" s="55" t="s">
        <v>98</v>
      </c>
      <c r="C9" s="6"/>
      <c r="D9" s="6"/>
      <c r="E9" s="6"/>
      <c r="F9" s="6"/>
      <c r="G9" s="6" t="s">
        <v>97</v>
      </c>
      <c r="H9" s="6"/>
      <c r="I9" s="34">
        <f>'FCIV.1a'!E22</f>
        <v>0</v>
      </c>
      <c r="J9" s="47" t="s">
        <v>2</v>
      </c>
    </row>
    <row r="10" spans="2:10" ht="12.75">
      <c r="B10" s="55"/>
      <c r="C10" s="6"/>
      <c r="D10" s="6"/>
      <c r="E10" s="6"/>
      <c r="F10" s="6"/>
      <c r="G10" s="6"/>
      <c r="H10" s="6"/>
      <c r="I10" s="61" t="s">
        <v>3</v>
      </c>
      <c r="J10" s="56"/>
    </row>
    <row r="11" spans="2:10" ht="12.75">
      <c r="B11" s="55" t="s">
        <v>99</v>
      </c>
      <c r="C11" s="6"/>
      <c r="D11" s="6"/>
      <c r="E11" s="6"/>
      <c r="F11" s="6"/>
      <c r="G11" s="6" t="s">
        <v>100</v>
      </c>
      <c r="H11" s="6"/>
      <c r="I11" s="34">
        <f>'FCV.1b'!E11</f>
        <v>0</v>
      </c>
      <c r="J11" s="47" t="s">
        <v>2</v>
      </c>
    </row>
    <row r="12" spans="2:10" ht="12.75">
      <c r="B12" s="55"/>
      <c r="C12" s="6"/>
      <c r="D12" s="6"/>
      <c r="E12" s="6"/>
      <c r="F12" s="6"/>
      <c r="G12" s="6"/>
      <c r="H12" s="6"/>
      <c r="I12" s="61" t="s">
        <v>3</v>
      </c>
      <c r="J12" s="56"/>
    </row>
    <row r="13" spans="2:10" ht="12.75">
      <c r="B13" s="55" t="s">
        <v>138</v>
      </c>
      <c r="C13" s="6"/>
      <c r="D13" s="6"/>
      <c r="E13" s="6"/>
      <c r="F13" s="6"/>
      <c r="G13" s="6" t="s">
        <v>100</v>
      </c>
      <c r="H13" s="6"/>
      <c r="I13" s="34">
        <f>'FCV.1b'!E31</f>
        <v>0</v>
      </c>
      <c r="J13" s="47" t="s">
        <v>2</v>
      </c>
    </row>
    <row r="14" spans="2:10" ht="12.75">
      <c r="B14" s="55"/>
      <c r="C14" s="6"/>
      <c r="D14" s="6"/>
      <c r="E14" s="6"/>
      <c r="F14" s="6"/>
      <c r="G14" s="6"/>
      <c r="H14" s="6"/>
      <c r="I14" s="61" t="s">
        <v>3</v>
      </c>
      <c r="J14" s="56"/>
    </row>
    <row r="15" spans="2:10" ht="12.75">
      <c r="B15" s="55" t="s">
        <v>101</v>
      </c>
      <c r="C15" s="6"/>
      <c r="D15" s="6"/>
      <c r="E15" s="6"/>
      <c r="F15" s="6"/>
      <c r="G15" s="6" t="s">
        <v>102</v>
      </c>
      <c r="H15" s="6"/>
      <c r="I15" s="34" t="e">
        <f>'FCIV.1d'!G60</f>
        <v>#DIV/0!</v>
      </c>
      <c r="J15" s="47" t="s">
        <v>2</v>
      </c>
    </row>
    <row r="16" spans="2:10" ht="12.75">
      <c r="B16" s="55"/>
      <c r="C16" s="6"/>
      <c r="D16" s="6"/>
      <c r="E16" s="6"/>
      <c r="F16" s="6"/>
      <c r="G16" s="6"/>
      <c r="H16" s="6"/>
      <c r="I16" s="40"/>
      <c r="J16" s="47"/>
    </row>
    <row r="17" spans="2:10" ht="12.75">
      <c r="B17" s="55"/>
      <c r="C17" s="6"/>
      <c r="D17" s="6"/>
      <c r="E17" s="6"/>
      <c r="F17" s="6"/>
      <c r="G17" s="6"/>
      <c r="H17" s="6"/>
      <c r="I17" s="61" t="s">
        <v>6</v>
      </c>
      <c r="J17" s="56"/>
    </row>
    <row r="18" spans="2:10" ht="12.75">
      <c r="B18" s="55"/>
      <c r="C18" s="6"/>
      <c r="D18" s="6"/>
      <c r="E18" s="6"/>
      <c r="F18" s="6"/>
      <c r="G18" s="6"/>
      <c r="H18" s="6"/>
      <c r="I18" s="40"/>
      <c r="J18" s="56"/>
    </row>
    <row r="19" spans="2:10" ht="12.75">
      <c r="B19" s="62" t="s">
        <v>103</v>
      </c>
      <c r="C19" s="6"/>
      <c r="D19" s="6"/>
      <c r="E19" s="6"/>
      <c r="F19" s="6"/>
      <c r="G19" s="6"/>
      <c r="H19" s="6" t="s">
        <v>104</v>
      </c>
      <c r="I19" s="34" t="e">
        <f>I7+I9+I11+I13+I15</f>
        <v>#DIV/0!</v>
      </c>
      <c r="J19" s="47" t="s">
        <v>2</v>
      </c>
    </row>
    <row r="20" spans="2:10" ht="12.75">
      <c r="B20" s="13"/>
      <c r="C20" s="48"/>
      <c r="D20" s="48"/>
      <c r="E20" s="48"/>
      <c r="F20" s="48"/>
      <c r="G20" s="48"/>
      <c r="H20" s="48"/>
      <c r="I20" s="63"/>
      <c r="J20" s="49"/>
    </row>
    <row r="22" spans="2:10" ht="12.75">
      <c r="B22" s="6"/>
      <c r="C22" s="6"/>
      <c r="D22" s="6"/>
      <c r="E22" s="6"/>
      <c r="F22" s="6"/>
      <c r="G22" s="6"/>
      <c r="H22" s="6"/>
      <c r="I22" s="6"/>
      <c r="J22" s="6"/>
    </row>
    <row r="23" spans="2:10" ht="12.75">
      <c r="B23" s="6"/>
      <c r="C23" s="6"/>
      <c r="D23" s="6"/>
      <c r="E23" s="6"/>
      <c r="F23" s="6"/>
      <c r="G23" s="6"/>
      <c r="H23" s="6"/>
      <c r="I23" s="6"/>
      <c r="J23" s="6"/>
    </row>
    <row r="24" spans="2:10" ht="12.75">
      <c r="B24" s="12"/>
      <c r="C24" s="58"/>
      <c r="D24" s="58"/>
      <c r="E24" s="58"/>
      <c r="F24" s="58"/>
      <c r="G24" s="58"/>
      <c r="H24" s="58"/>
      <c r="I24" s="58"/>
      <c r="J24" s="60"/>
    </row>
    <row r="25" spans="2:10" ht="12.75">
      <c r="B25" s="55" t="s">
        <v>105</v>
      </c>
      <c r="C25" s="6"/>
      <c r="D25" s="6"/>
      <c r="E25" s="6"/>
      <c r="F25" s="6"/>
      <c r="G25" s="6"/>
      <c r="H25" s="6"/>
      <c r="I25" s="8">
        <v>25</v>
      </c>
      <c r="J25" s="67" t="s">
        <v>106</v>
      </c>
    </row>
    <row r="26" spans="2:10" ht="12.75">
      <c r="B26" s="55"/>
      <c r="C26" s="6"/>
      <c r="D26" s="6"/>
      <c r="E26" s="6"/>
      <c r="F26" s="6"/>
      <c r="G26" s="6"/>
      <c r="H26" s="6"/>
      <c r="I26" s="7" t="s">
        <v>7</v>
      </c>
      <c r="J26" s="56"/>
    </row>
    <row r="27" spans="2:10" ht="12.75">
      <c r="B27" s="55" t="s">
        <v>107</v>
      </c>
      <c r="C27" s="6"/>
      <c r="D27" s="6"/>
      <c r="E27" s="6"/>
      <c r="F27" s="6"/>
      <c r="G27" s="6"/>
      <c r="H27" s="6"/>
      <c r="I27" s="125"/>
      <c r="J27" s="67" t="s">
        <v>106</v>
      </c>
    </row>
    <row r="28" spans="2:10" ht="12.75">
      <c r="B28" s="55" t="s">
        <v>108</v>
      </c>
      <c r="C28" s="6"/>
      <c r="D28" s="6"/>
      <c r="E28" s="6"/>
      <c r="F28" s="6"/>
      <c r="G28" s="6"/>
      <c r="H28" s="6"/>
      <c r="I28" s="7" t="s">
        <v>6</v>
      </c>
      <c r="J28" s="56"/>
    </row>
    <row r="29" spans="2:10" ht="12.75">
      <c r="B29" s="68" t="s">
        <v>139</v>
      </c>
      <c r="C29" s="6"/>
      <c r="D29" s="6"/>
      <c r="E29" s="6"/>
      <c r="F29" s="6"/>
      <c r="G29" s="6"/>
      <c r="H29" s="6"/>
      <c r="I29" s="7">
        <f>I25-I27</f>
        <v>25</v>
      </c>
      <c r="J29" s="56"/>
    </row>
    <row r="30" spans="2:10" ht="12.75">
      <c r="B30" s="55"/>
      <c r="C30" s="6"/>
      <c r="D30" s="6"/>
      <c r="E30" s="6"/>
      <c r="F30" s="6"/>
      <c r="G30" s="6"/>
      <c r="H30" s="6"/>
      <c r="I30" s="9" t="s">
        <v>8</v>
      </c>
      <c r="J30" s="56"/>
    </row>
    <row r="31" spans="2:10" ht="12.75">
      <c r="B31" s="68" t="s">
        <v>103</v>
      </c>
      <c r="C31" s="6"/>
      <c r="D31" s="6"/>
      <c r="E31" s="6"/>
      <c r="F31" s="6"/>
      <c r="G31" s="6"/>
      <c r="H31" s="6" t="s">
        <v>104</v>
      </c>
      <c r="I31" s="34" t="e">
        <f>I19</f>
        <v>#DIV/0!</v>
      </c>
      <c r="J31" s="67" t="s">
        <v>2</v>
      </c>
    </row>
    <row r="32" spans="2:10" ht="12.75">
      <c r="B32" s="55"/>
      <c r="C32" s="6"/>
      <c r="D32" s="6"/>
      <c r="E32" s="6"/>
      <c r="F32" s="6"/>
      <c r="G32" s="6"/>
      <c r="H32" s="6"/>
      <c r="I32" s="9" t="s">
        <v>8</v>
      </c>
      <c r="J32" s="56"/>
    </row>
    <row r="33" spans="2:10" ht="12.75">
      <c r="B33" s="55"/>
      <c r="C33" s="6"/>
      <c r="D33" s="6"/>
      <c r="E33" s="6"/>
      <c r="F33" s="6"/>
      <c r="G33" s="6"/>
      <c r="H33" s="6"/>
      <c r="I33" s="9">
        <v>2.928</v>
      </c>
      <c r="J33" s="56"/>
    </row>
    <row r="34" spans="2:10" ht="12.75">
      <c r="B34" s="55"/>
      <c r="C34" s="6"/>
      <c r="D34" s="6"/>
      <c r="E34" s="6"/>
      <c r="F34" s="6"/>
      <c r="G34" s="6"/>
      <c r="H34" s="6"/>
      <c r="I34" s="7" t="s">
        <v>6</v>
      </c>
      <c r="J34" s="56"/>
    </row>
    <row r="35" spans="2:10" ht="12.75">
      <c r="B35" s="62" t="s">
        <v>109</v>
      </c>
      <c r="C35" s="6"/>
      <c r="D35" s="6"/>
      <c r="E35" s="6"/>
      <c r="F35" s="6"/>
      <c r="G35" s="6"/>
      <c r="H35" s="6" t="s">
        <v>110</v>
      </c>
      <c r="I35" s="34" t="e">
        <f>I29*I31*I33</f>
        <v>#DIV/0!</v>
      </c>
      <c r="J35" s="47" t="s">
        <v>111</v>
      </c>
    </row>
    <row r="36" spans="2:10" ht="12.75">
      <c r="B36" s="69"/>
      <c r="C36" s="48"/>
      <c r="D36" s="48"/>
      <c r="E36" s="48"/>
      <c r="F36" s="48"/>
      <c r="G36" s="48"/>
      <c r="H36" s="48"/>
      <c r="I36" s="48"/>
      <c r="J36" s="57"/>
    </row>
    <row r="37" spans="1:10" ht="12.75">
      <c r="A37" s="6"/>
      <c r="B37" s="64"/>
      <c r="C37" s="6"/>
      <c r="D37" s="6"/>
      <c r="E37" s="6"/>
      <c r="F37" s="6"/>
      <c r="G37" s="6"/>
      <c r="H37" s="6"/>
      <c r="I37" s="9"/>
      <c r="J37" s="9"/>
    </row>
    <row r="38" spans="1:10" ht="12.75">
      <c r="A38" s="6"/>
      <c r="B38" s="64"/>
      <c r="C38" s="6"/>
      <c r="D38" s="6"/>
      <c r="E38" s="6"/>
      <c r="F38" s="6"/>
      <c r="G38" s="6"/>
      <c r="H38" s="6"/>
      <c r="I38" s="9"/>
      <c r="J38" s="9"/>
    </row>
    <row r="39" spans="1:10" ht="12.75">
      <c r="A39" s="6"/>
      <c r="B39" s="64"/>
      <c r="C39" s="6"/>
      <c r="D39" s="6"/>
      <c r="E39" s="6"/>
      <c r="F39" s="6"/>
      <c r="G39" s="6"/>
      <c r="H39" s="6"/>
      <c r="I39" s="9"/>
      <c r="J39" s="9"/>
    </row>
    <row r="40" spans="1:10" ht="12.75">
      <c r="A40" s="6"/>
      <c r="B40" s="64"/>
      <c r="C40" s="6"/>
      <c r="D40" s="6"/>
      <c r="E40" s="6"/>
      <c r="F40" s="6"/>
      <c r="G40" s="6"/>
      <c r="H40" s="6"/>
      <c r="I40" s="9"/>
      <c r="J40" s="9"/>
    </row>
    <row r="41" spans="1:10" ht="12.75">
      <c r="A41" s="6"/>
      <c r="B41" s="64"/>
      <c r="C41" s="6"/>
      <c r="D41" s="6"/>
      <c r="E41" s="6"/>
      <c r="F41" s="6"/>
      <c r="G41" s="6"/>
      <c r="H41" s="6"/>
      <c r="I41" s="7"/>
      <c r="J41" s="9"/>
    </row>
    <row r="42" spans="1:10" ht="12.75">
      <c r="A42" s="6"/>
      <c r="B42" s="64"/>
      <c r="C42" s="6"/>
      <c r="D42" s="6"/>
      <c r="E42" s="6"/>
      <c r="F42" s="6"/>
      <c r="G42" s="6"/>
      <c r="H42" s="6"/>
      <c r="I42" s="6"/>
      <c r="J42" s="9"/>
    </row>
    <row r="43" spans="1:10" ht="12.75">
      <c r="A43" s="65"/>
      <c r="B43" s="64"/>
      <c r="C43" s="6"/>
      <c r="D43" s="6"/>
      <c r="E43" s="6"/>
      <c r="F43" s="6"/>
      <c r="G43" s="6"/>
      <c r="H43" s="6"/>
      <c r="I43" s="40"/>
      <c r="J43" s="66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ht="12.75">
      <c r="I45" s="6"/>
    </row>
    <row r="46" ht="12.75">
      <c r="I46" s="6"/>
    </row>
    <row r="47" ht="12.75">
      <c r="I47" s="6"/>
    </row>
    <row r="48" ht="12.75">
      <c r="I48" s="6"/>
    </row>
    <row r="49" ht="12.75">
      <c r="I49" s="6"/>
    </row>
    <row r="50" ht="12.75">
      <c r="I50" s="6"/>
    </row>
    <row r="51" ht="12.75">
      <c r="I51" s="6"/>
    </row>
  </sheetData>
  <sheetProtection/>
  <mergeCells count="2">
    <mergeCell ref="A1:K1"/>
    <mergeCell ref="A2:K2"/>
  </mergeCells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3">
      <selection activeCell="H24" sqref="H24"/>
    </sheetView>
  </sheetViews>
  <sheetFormatPr defaultColWidth="9.140625" defaultRowHeight="12.75"/>
  <cols>
    <col min="2" max="2" width="40.7109375" style="0" customWidth="1"/>
    <col min="3" max="5" width="12.7109375" style="0" customWidth="1"/>
  </cols>
  <sheetData>
    <row r="1" spans="1:6" ht="12.75">
      <c r="A1" s="187" t="s">
        <v>70</v>
      </c>
      <c r="B1" s="187"/>
      <c r="C1" s="187"/>
      <c r="D1" s="187"/>
      <c r="E1" s="187"/>
      <c r="F1" s="187"/>
    </row>
    <row r="2" spans="1:6" ht="12.75">
      <c r="A2" s="187" t="s">
        <v>309</v>
      </c>
      <c r="B2" s="187"/>
      <c r="C2" s="187"/>
      <c r="D2" s="187"/>
      <c r="E2" s="187"/>
      <c r="F2" s="187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45" t="s">
        <v>83</v>
      </c>
      <c r="C5" s="1"/>
      <c r="D5" s="1"/>
      <c r="E5" s="1"/>
      <c r="F5" s="1"/>
    </row>
    <row r="6" spans="1:6" ht="12.75">
      <c r="A6" s="1"/>
      <c r="B6" s="46" t="s">
        <v>84</v>
      </c>
      <c r="C6" s="14" t="s">
        <v>13</v>
      </c>
      <c r="D6" s="14" t="s">
        <v>14</v>
      </c>
      <c r="E6" s="14" t="s">
        <v>15</v>
      </c>
      <c r="F6" s="1"/>
    </row>
    <row r="7" spans="1:6" ht="14.25">
      <c r="A7" s="1"/>
      <c r="B7" s="15"/>
      <c r="C7" s="15" t="s">
        <v>174</v>
      </c>
      <c r="D7" s="15" t="s">
        <v>301</v>
      </c>
      <c r="E7" s="15" t="s">
        <v>2</v>
      </c>
      <c r="F7" s="1"/>
    </row>
    <row r="8" spans="1:6" ht="12.75">
      <c r="A8" s="1"/>
      <c r="B8" s="125" t="s">
        <v>144</v>
      </c>
      <c r="C8" s="125"/>
      <c r="D8" s="125"/>
      <c r="E8" s="165">
        <f>C8*D8</f>
        <v>0</v>
      </c>
      <c r="F8" s="1"/>
    </row>
    <row r="9" spans="1:6" ht="12.75">
      <c r="A9" s="1"/>
      <c r="B9" s="167"/>
      <c r="C9" s="167"/>
      <c r="D9" s="167"/>
      <c r="E9" s="165">
        <f>C9*D9</f>
        <v>0</v>
      </c>
      <c r="F9" s="1"/>
    </row>
    <row r="10" spans="1:6" ht="12.75">
      <c r="A10" s="1"/>
      <c r="B10" s="167"/>
      <c r="C10" s="167"/>
      <c r="D10" s="167"/>
      <c r="E10" s="165">
        <f>C10*D10</f>
        <v>0</v>
      </c>
      <c r="F10" s="1"/>
    </row>
    <row r="11" spans="1:6" ht="12.75">
      <c r="A11" s="1"/>
      <c r="B11" s="9"/>
      <c r="C11" s="9"/>
      <c r="D11" s="2" t="s">
        <v>17</v>
      </c>
      <c r="E11" s="34">
        <f>SUM(E8:E10)</f>
        <v>0</v>
      </c>
      <c r="F11" s="1"/>
    </row>
    <row r="12" spans="1:6" ht="12.75">
      <c r="A12" s="1"/>
      <c r="B12" s="9"/>
      <c r="C12" s="9"/>
      <c r="D12" s="9"/>
      <c r="E12" s="9"/>
      <c r="F12" s="1"/>
    </row>
    <row r="14" ht="12.75">
      <c r="B14" t="s">
        <v>85</v>
      </c>
    </row>
    <row r="15" spans="2:5" ht="12.75">
      <c r="B15" s="12" t="s">
        <v>37</v>
      </c>
      <c r="C15" s="14" t="s">
        <v>13</v>
      </c>
      <c r="D15" s="14" t="s">
        <v>14</v>
      </c>
      <c r="E15" s="14" t="s">
        <v>15</v>
      </c>
    </row>
    <row r="16" spans="2:5" ht="14.25">
      <c r="B16" s="13"/>
      <c r="C16" s="15" t="s">
        <v>174</v>
      </c>
      <c r="D16" s="15" t="s">
        <v>301</v>
      </c>
      <c r="E16" s="15" t="s">
        <v>2</v>
      </c>
    </row>
    <row r="17" spans="2:5" ht="12.75">
      <c r="B17" s="125" t="s">
        <v>38</v>
      </c>
      <c r="C17" s="125"/>
      <c r="D17" s="125"/>
      <c r="E17" s="165">
        <f>C17*D17</f>
        <v>0</v>
      </c>
    </row>
    <row r="18" spans="2:5" ht="12.75">
      <c r="B18" s="125"/>
      <c r="C18" s="125"/>
      <c r="D18" s="125"/>
      <c r="E18" s="165">
        <f aca="true" t="shared" si="0" ref="E18:E29">C18*D18</f>
        <v>0</v>
      </c>
    </row>
    <row r="19" spans="2:5" ht="12.75">
      <c r="B19" s="125"/>
      <c r="C19" s="125"/>
      <c r="D19" s="125"/>
      <c r="E19" s="165">
        <f t="shared" si="0"/>
        <v>0</v>
      </c>
    </row>
    <row r="20" spans="2:5" ht="12.75">
      <c r="B20" s="125"/>
      <c r="C20" s="125"/>
      <c r="D20" s="125"/>
      <c r="E20" s="165">
        <f t="shared" si="0"/>
        <v>0</v>
      </c>
    </row>
    <row r="21" spans="2:5" ht="12.75">
      <c r="B21" s="125"/>
      <c r="C21" s="125"/>
      <c r="D21" s="125"/>
      <c r="E21" s="165">
        <f t="shared" si="0"/>
        <v>0</v>
      </c>
    </row>
    <row r="22" spans="2:5" ht="12.75">
      <c r="B22" s="125"/>
      <c r="C22" s="125"/>
      <c r="D22" s="125"/>
      <c r="E22" s="165">
        <f t="shared" si="0"/>
        <v>0</v>
      </c>
    </row>
    <row r="23" spans="2:5" ht="12.75">
      <c r="B23" s="125"/>
      <c r="C23" s="125"/>
      <c r="D23" s="125"/>
      <c r="E23" s="165">
        <f t="shared" si="0"/>
        <v>0</v>
      </c>
    </row>
    <row r="24" spans="2:5" ht="12.75">
      <c r="B24" s="125"/>
      <c r="C24" s="125"/>
      <c r="D24" s="125"/>
      <c r="E24" s="165">
        <f t="shared" si="0"/>
        <v>0</v>
      </c>
    </row>
    <row r="25" spans="2:5" ht="12.75">
      <c r="B25" s="125" t="s">
        <v>39</v>
      </c>
      <c r="C25" s="125"/>
      <c r="D25" s="125"/>
      <c r="E25" s="165">
        <f t="shared" si="0"/>
        <v>0</v>
      </c>
    </row>
    <row r="26" spans="2:5" ht="12.75">
      <c r="B26" s="125"/>
      <c r="C26" s="125"/>
      <c r="D26" s="125"/>
      <c r="E26" s="165">
        <f t="shared" si="0"/>
        <v>0</v>
      </c>
    </row>
    <row r="27" spans="2:5" ht="12.75">
      <c r="B27" s="125"/>
      <c r="C27" s="125"/>
      <c r="D27" s="125"/>
      <c r="E27" s="165">
        <f t="shared" si="0"/>
        <v>0</v>
      </c>
    </row>
    <row r="28" spans="2:5" ht="12.75">
      <c r="B28" s="125"/>
      <c r="C28" s="125"/>
      <c r="D28" s="125"/>
      <c r="E28" s="165">
        <f t="shared" si="0"/>
        <v>0</v>
      </c>
    </row>
    <row r="29" spans="2:5" ht="12.75">
      <c r="B29" s="125"/>
      <c r="C29" s="125"/>
      <c r="D29" s="125"/>
      <c r="E29" s="165">
        <f t="shared" si="0"/>
        <v>0</v>
      </c>
    </row>
    <row r="30" spans="2:5" ht="12.75">
      <c r="B30" s="125"/>
      <c r="C30" s="125"/>
      <c r="D30" s="125"/>
      <c r="E30" s="165">
        <f>C30*D30</f>
        <v>0</v>
      </c>
    </row>
    <row r="31" spans="4:5" ht="12.75">
      <c r="D31" s="2" t="s">
        <v>17</v>
      </c>
      <c r="E31" s="34">
        <f>SUM(E17:E30)</f>
        <v>0</v>
      </c>
    </row>
  </sheetData>
  <sheetProtection password="DFF4" sheet="1" objects="1" scenarios="1"/>
  <mergeCells count="2">
    <mergeCell ref="A1:F1"/>
    <mergeCell ref="A2:F2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A.M.MESQUITA &amp; FILHOS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MELO</dc:creator>
  <cp:keywords/>
  <dc:description/>
  <cp:lastModifiedBy>corvacho</cp:lastModifiedBy>
  <cp:lastPrinted>2005-10-11T11:16:13Z</cp:lastPrinted>
  <dcterms:created xsi:type="dcterms:W3CDTF">2004-08-29T18:18:47Z</dcterms:created>
  <dcterms:modified xsi:type="dcterms:W3CDTF">2005-12-02T09:59:19Z</dcterms:modified>
  <cp:category/>
  <cp:version/>
  <cp:contentType/>
  <cp:contentStatus/>
</cp:coreProperties>
</file>