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60" windowHeight="6540" activeTab="0"/>
  </bookViews>
  <sheets>
    <sheet name="Main" sheetId="1" r:id="rId1"/>
    <sheet name="Sector 1" sheetId="2" r:id="rId2"/>
    <sheet name="Sector 2" sheetId="3" r:id="rId3"/>
    <sheet name="Sector 3" sheetId="4" r:id="rId4"/>
    <sheet name="Sector 4" sheetId="5" r:id="rId5"/>
    <sheet name="Sector 5" sheetId="6" r:id="rId6"/>
    <sheet name="Sector 6" sheetId="7" r:id="rId7"/>
    <sheet name="Sector 7" sheetId="8" r:id="rId8"/>
    <sheet name="Sector 8" sheetId="9" r:id="rId9"/>
    <sheet name="Sector 9" sheetId="10" r:id="rId10"/>
    <sheet name="Sector 10" sheetId="11" r:id="rId11"/>
    <sheet name="Sheet16" sheetId="12" r:id="rId12"/>
  </sheets>
  <definedNames>
    <definedName name="_xlnm.Print_Area" localSheetId="10">'Sector 10'!$A$1:$I$20</definedName>
    <definedName name="_xlnm.Print_Area" localSheetId="2">'Sector 2'!$A$1:$O$57</definedName>
  </definedNames>
  <calcPr fullCalcOnLoad="1"/>
</workbook>
</file>

<file path=xl/sharedStrings.xml><?xml version="1.0" encoding="utf-8"?>
<sst xmlns="http://schemas.openxmlformats.org/spreadsheetml/2006/main" count="1127" uniqueCount="296">
  <si>
    <t>Water</t>
  </si>
  <si>
    <t>Product</t>
  </si>
  <si>
    <t>Residue</t>
  </si>
  <si>
    <t>x</t>
  </si>
  <si>
    <t>Hazardous waste</t>
  </si>
  <si>
    <t>Ferrous and Non-Ferrous Metal Production</t>
  </si>
  <si>
    <t>Iron ore sintering</t>
  </si>
  <si>
    <t>Magnesium production</t>
  </si>
  <si>
    <t>Power Generation and Heating</t>
  </si>
  <si>
    <t>Production of Mineral Products</t>
  </si>
  <si>
    <t>Ceramics</t>
  </si>
  <si>
    <t>Asphalt mixing</t>
  </si>
  <si>
    <t>Transport</t>
  </si>
  <si>
    <t>Uncontrolled Combustion Processes</t>
  </si>
  <si>
    <t>Production of Chemicals and Consumer Goods</t>
  </si>
  <si>
    <t>Miscellaneous</t>
  </si>
  <si>
    <t>Dry cleaning residues</t>
  </si>
  <si>
    <t>Disposal/Landfilling</t>
  </si>
  <si>
    <t>Landfill leachate</t>
  </si>
  <si>
    <t>Sector</t>
  </si>
  <si>
    <t>Subcat.</t>
  </si>
  <si>
    <t>Source Categories</t>
  </si>
  <si>
    <t>Waste incineration</t>
  </si>
  <si>
    <t>Transportation</t>
  </si>
  <si>
    <t>Identification of Potential Hot-Spots</t>
  </si>
  <si>
    <t>Air</t>
  </si>
  <si>
    <t>a</t>
  </si>
  <si>
    <t>b</t>
  </si>
  <si>
    <t>c</t>
  </si>
  <si>
    <t>d</t>
  </si>
  <si>
    <t>Copper production</t>
  </si>
  <si>
    <t>e</t>
  </si>
  <si>
    <t>f</t>
  </si>
  <si>
    <t>Lead production</t>
  </si>
  <si>
    <t>g</t>
  </si>
  <si>
    <t>Zinc production</t>
  </si>
  <si>
    <t>h</t>
  </si>
  <si>
    <t>Brass production</t>
  </si>
  <si>
    <t>j</t>
  </si>
  <si>
    <t>Fossil fuel power plants</t>
  </si>
  <si>
    <t>Landfill and  biogas combustion</t>
  </si>
  <si>
    <t>Cement kilns</t>
  </si>
  <si>
    <t>Lime</t>
  </si>
  <si>
    <t>Brick</t>
  </si>
  <si>
    <t>Glass</t>
  </si>
  <si>
    <t>Fires/burnings - biomass</t>
  </si>
  <si>
    <t>Fires, waste burning, landfill fires, industrial fires, accidental fires</t>
  </si>
  <si>
    <t>Chemical industry</t>
  </si>
  <si>
    <t>Petroleum refineries</t>
  </si>
  <si>
    <t>Textile plants</t>
  </si>
  <si>
    <t>Leather plants</t>
  </si>
  <si>
    <t>Drying of biomass</t>
  </si>
  <si>
    <t>Smoke houses</t>
  </si>
  <si>
    <t>Disposal/Landfill</t>
  </si>
  <si>
    <t>Sewage/sewage treatment</t>
  </si>
  <si>
    <t>Open water dumping</t>
  </si>
  <si>
    <t>Waste oil disposal</t>
  </si>
  <si>
    <t>Identification of Hot Spots</t>
  </si>
  <si>
    <t>Production sites of chlorine</t>
  </si>
  <si>
    <t>Formulation of chlorinated phenols/pesticides</t>
  </si>
  <si>
    <t>Application sites of dioxin-contaminated pesticides</t>
  </si>
  <si>
    <t>Timber manufacture</t>
  </si>
  <si>
    <t>Dumps of waste/residues from categories 1-9</t>
  </si>
  <si>
    <t>PCB containing equipment</t>
  </si>
  <si>
    <t>Sites of relevant accidents</t>
  </si>
  <si>
    <t>Dredging of sediments</t>
  </si>
  <si>
    <t>Production sites of chlorinated organics</t>
  </si>
  <si>
    <t>with graphite electrodes</t>
  </si>
  <si>
    <t>without graphite electrodes</t>
  </si>
  <si>
    <t>High technology, emission reduction</t>
  </si>
  <si>
    <t>Leaching</t>
  </si>
  <si>
    <t>Not leaching</t>
  </si>
  <si>
    <t>Using pentachlorophenol, other dioxin-containing preservatives</t>
  </si>
  <si>
    <t>No use of PCP, not open to the environment</t>
  </si>
  <si>
    <t>x indicates need for site-specific evaluation</t>
  </si>
  <si>
    <t>Chlorophenols and derivatives or PCB</t>
  </si>
  <si>
    <t>Other chlorinated organics</t>
  </si>
  <si>
    <t>Potential Release Route (µg TEQ/t)</t>
  </si>
  <si>
    <t>Production of Chemicals, Consumer Goods</t>
  </si>
  <si>
    <t>Fly ash</t>
  </si>
  <si>
    <t>High tech. combustion, sophisticated APCS</t>
  </si>
  <si>
    <t>Controlled comb., good APC</t>
  </si>
  <si>
    <t>Controlled comb., minimal APC</t>
  </si>
  <si>
    <t>Low technol. combustion, no APC system</t>
  </si>
  <si>
    <t>Uncontrolled batch combustion, no APCS</t>
  </si>
  <si>
    <t>Controlled, batch, no or minimal APCS</t>
  </si>
  <si>
    <t>Uncontrolled batch comb., no APCS</t>
  </si>
  <si>
    <t>Controlled, batch, no or minimal APC</t>
  </si>
  <si>
    <t>Old furnaces, batch, no/little APCS</t>
  </si>
  <si>
    <t>Updated, continuously, some APCS</t>
  </si>
  <si>
    <t>State-of-the-art, full APCS</t>
  </si>
  <si>
    <t>Controlled, batch comb., good APC</t>
  </si>
  <si>
    <t>High tech, continuous, sophisticated APCS</t>
  </si>
  <si>
    <t>Animal carcasses burning</t>
  </si>
  <si>
    <t>High waste recycling, incl. oil contamin. materials</t>
  </si>
  <si>
    <t>ND</t>
  </si>
  <si>
    <t>Dirty scrap, scrap preheating, limited controls</t>
  </si>
  <si>
    <t>Clean scrap/virgin iron, afterburner, fabric filter</t>
  </si>
  <si>
    <t>Cold air cupola or rotary drum, no APCS</t>
  </si>
  <si>
    <t>Rotary Drum - fabric filter</t>
  </si>
  <si>
    <t>Cold air cupola, fabric filter</t>
  </si>
  <si>
    <t xml:space="preserve">Hot air cupola or induction furnace, fabric filter </t>
  </si>
  <si>
    <t>l</t>
  </si>
  <si>
    <t>Processing scrap Al, minimal treatment of inputs, simple dust removal</t>
  </si>
  <si>
    <t>Optimized process, optimized APCS</t>
  </si>
  <si>
    <t>Scrap treatment, well controlled, good APCS</t>
  </si>
  <si>
    <t>Aluminum production (all sec.)</t>
  </si>
  <si>
    <t>Sec. lead from scrap, PVC battery separators</t>
  </si>
  <si>
    <t xml:space="preserve">Sec. from PVC/Cl2 free scrap, blast furnaces with FF </t>
  </si>
  <si>
    <t>Sec. Lead, PVC/Cl2 free scrap in furnaces other than blast or blast furnace with scrubber</t>
  </si>
  <si>
    <t>Using MgO/C thermal treatment in Cl2, no effluent treatment, poor APCS</t>
  </si>
  <si>
    <t>Using MgO/C thermal treatment in Cl2, comprehensive pollution control</t>
  </si>
  <si>
    <t>Thermal Non-ferrous metal production (e.g., Ni)</t>
  </si>
  <si>
    <t>Contaminated scrap, simple or no dust control</t>
  </si>
  <si>
    <t>Clean scrap, good APCS</t>
  </si>
  <si>
    <t>Metal shredding plants</t>
  </si>
  <si>
    <t>Open burning of cable</t>
  </si>
  <si>
    <t>Basic furnace with after burner, wet scrubber</t>
  </si>
  <si>
    <t>Burning electric motors, brake shoes, etc., afterburner</t>
  </si>
  <si>
    <t>NA</t>
  </si>
  <si>
    <t>Potential Release Route (µg TEQ/TJ)</t>
  </si>
  <si>
    <t>Biomass Power Plants</t>
  </si>
  <si>
    <t>1. Other biomass fired power boilers</t>
  </si>
  <si>
    <t>2. Wood fired power boilers</t>
  </si>
  <si>
    <t>Biogas-fired boilers, motors/turbines and flaring</t>
  </si>
  <si>
    <t>Contaminated wood/biomass fired stoves</t>
  </si>
  <si>
    <t>Virgin wood/biomass fired stoves</t>
  </si>
  <si>
    <t>Coal fired stoves</t>
  </si>
  <si>
    <t>Oil fired stoves</t>
  </si>
  <si>
    <t>Natural gas fired stoves</t>
  </si>
  <si>
    <t>Cyclone/no dust control</t>
  </si>
  <si>
    <t>Good dust abatement</t>
  </si>
  <si>
    <t>Mixing plant with no gas cleaning</t>
  </si>
  <si>
    <t>Mixing plant with fabric filter, wet scrubber</t>
  </si>
  <si>
    <t>Leaded fuel</t>
  </si>
  <si>
    <t>Unleaded fuel without catalyst</t>
  </si>
  <si>
    <t>Unleaded fuel with catalyst</t>
  </si>
  <si>
    <t>Land</t>
  </si>
  <si>
    <t>Waste Incineration</t>
  </si>
  <si>
    <t>1. Forest fires</t>
  </si>
  <si>
    <t>2. Grassland and moor fires</t>
  </si>
  <si>
    <t>3. Agricultural residue burning (in field)</t>
  </si>
  <si>
    <t>See residues</t>
  </si>
  <si>
    <t>Accidental fires in houses, factories (per event)</t>
  </si>
  <si>
    <t>Accidental fires in vehicles (per event)</t>
  </si>
  <si>
    <t>Open burning of wood (construction/demolition)</t>
  </si>
  <si>
    <t>Landfill fires</t>
  </si>
  <si>
    <t>Uncontrolled domestic waste burning</t>
  </si>
  <si>
    <t>m</t>
  </si>
  <si>
    <t>2. Bark boilers only</t>
  </si>
  <si>
    <t>Black liquor boilers, burning of sludges, wood</t>
  </si>
  <si>
    <t>pg TEQ/L</t>
  </si>
  <si>
    <t>Sludges</t>
  </si>
  <si>
    <t>µg TEQ/ADt</t>
  </si>
  <si>
    <t>µg TEQ/t sludge</t>
  </si>
  <si>
    <t>Kraft process, old technology (Cl2 )</t>
  </si>
  <si>
    <t>Kraft process, modern technology (ClO2)</t>
  </si>
  <si>
    <t>TMP pulp</t>
  </si>
  <si>
    <t>Recycling pulp</t>
  </si>
  <si>
    <t>Kraft pulps/papers from primary fibers, Cl2</t>
  </si>
  <si>
    <t>Sulfite papers, old technology (Cl2)</t>
  </si>
  <si>
    <t>Kraft papers, new technology (ClO2, TCF), unbleached papers</t>
  </si>
  <si>
    <t>Sulfite papers, new technology (ClO2, TCF)</t>
  </si>
  <si>
    <t>Recycling paper</t>
  </si>
  <si>
    <t>Pulp and paper</t>
  </si>
  <si>
    <t>Low chlorinated, e.g., Clophen A30, Aroclor 1242</t>
  </si>
  <si>
    <t>Medium chlorinated, e.g., Clophen A40, Aroclor 1248</t>
  </si>
  <si>
    <t>Medium chlorinated, e.g., Clophen A50, Aroclor 1254</t>
  </si>
  <si>
    <t>High chlorinated, e.g., Clophen A60, Aroclor 1260</t>
  </si>
  <si>
    <t>PCB</t>
  </si>
  <si>
    <t>Old technology, EDC/VCM, PVC</t>
  </si>
  <si>
    <t>Modern plants</t>
  </si>
  <si>
    <t xml:space="preserve">   PVC only</t>
  </si>
  <si>
    <t>Upper limit</t>
  </si>
  <si>
    <t>Lower limit</t>
  </si>
  <si>
    <t>PCP</t>
  </si>
  <si>
    <t>PCP-Na</t>
  </si>
  <si>
    <t>Pure 2,4,5-Trichlorophenoxy acetic acid (2,4,5-T)</t>
  </si>
  <si>
    <t>2,4,6-Trichlorophenol (2,4,6-PCPh)</t>
  </si>
  <si>
    <t>Dichlorprop</t>
  </si>
  <si>
    <t>2,4-Dichlorophenoxy acetic acid  (2,4-D)</t>
  </si>
  <si>
    <t>Chlorinated Pesticides</t>
  </si>
  <si>
    <t>Chloranil</t>
  </si>
  <si>
    <r>
      <t>p</t>
    </r>
    <r>
      <rPr>
        <sz val="10"/>
        <rFont val="Times New Roman"/>
        <family val="1"/>
      </rPr>
      <t xml:space="preserve">-chloranil </t>
    </r>
    <r>
      <rPr>
        <i/>
        <sz val="10"/>
        <rFont val="Times New Roman"/>
        <family val="1"/>
      </rPr>
      <t>via</t>
    </r>
    <r>
      <rPr>
        <sz val="10"/>
        <rFont val="Times New Roman"/>
        <family val="0"/>
      </rPr>
      <t xml:space="preserve"> chlorination of phenol</t>
    </r>
  </si>
  <si>
    <r>
      <t>o</t>
    </r>
    <r>
      <rPr>
        <sz val="10"/>
        <rFont val="Times New Roman"/>
        <family val="1"/>
      </rPr>
      <t xml:space="preserve">-chloranil </t>
    </r>
    <r>
      <rPr>
        <i/>
        <sz val="10"/>
        <rFont val="Times New Roman"/>
        <family val="1"/>
      </rPr>
      <t>via</t>
    </r>
    <r>
      <rPr>
        <sz val="10"/>
        <rFont val="Times New Roman"/>
        <family val="0"/>
      </rPr>
      <t xml:space="preserve"> chlorination of phenol</t>
    </r>
  </si>
  <si>
    <r>
      <t>p</t>
    </r>
    <r>
      <rPr>
        <sz val="10"/>
        <rFont val="Times New Roman"/>
        <family val="1"/>
      </rPr>
      <t xml:space="preserve">-chloranil </t>
    </r>
    <r>
      <rPr>
        <i/>
        <sz val="10"/>
        <rFont val="Times New Roman"/>
        <family val="1"/>
      </rPr>
      <t>via</t>
    </r>
    <r>
      <rPr>
        <sz val="10"/>
        <rFont val="Times New Roman"/>
        <family val="0"/>
      </rPr>
      <t xml:space="preserve"> hydrochinone</t>
    </r>
  </si>
  <si>
    <t>ECD/VCM/PVC</t>
  </si>
  <si>
    <t>Chinese production (thermolysis of HCH)</t>
  </si>
  <si>
    <t>European, American production (chlorination of phenol with Cl2)</t>
  </si>
  <si>
    <t>Production</t>
  </si>
  <si>
    <t>t/a</t>
  </si>
  <si>
    <t>Annual release</t>
  </si>
  <si>
    <t>g TEQ/a</t>
  </si>
  <si>
    <t>Fossil fuel/waste co-fired power boilers</t>
  </si>
  <si>
    <t>Coal fired power boilers</t>
  </si>
  <si>
    <t>Heavy fuel fired power boilers</t>
  </si>
  <si>
    <t>Light fuel oil/natural gas fired power boilers</t>
  </si>
  <si>
    <t>Pulp and paper mills</t>
  </si>
  <si>
    <t>2,4,6-Trichlorophenyl-4’-nitrophenyl ether (CNP = chloronitrofen )</t>
  </si>
  <si>
    <t xml:space="preserve">   New technology</t>
  </si>
  <si>
    <t xml:space="preserve">   Old technology</t>
  </si>
  <si>
    <t>Chlorobenzens</t>
  </si>
  <si>
    <t>Chlorine production with graphite anodes</t>
  </si>
  <si>
    <t>Clean wood</t>
  </si>
  <si>
    <t>Green fodder</t>
  </si>
  <si>
    <t>PCP- or otherwise treated biomass</t>
  </si>
  <si>
    <t>No control</t>
  </si>
  <si>
    <t>Medium control</t>
  </si>
  <si>
    <t>Optimal control</t>
  </si>
  <si>
    <t>Clean fuel, no afterburner</t>
  </si>
  <si>
    <t>Clean fuel, afterburner</t>
  </si>
  <si>
    <t>Treated wood, waste fuels used as fuel</t>
  </si>
  <si>
    <t>see wood</t>
  </si>
  <si>
    <t>com-</t>
  </si>
  <si>
    <t>bustion</t>
  </si>
  <si>
    <t>Heavy textiles, PCP-treated, etc.</t>
  </si>
  <si>
    <t>Normal textiles</t>
  </si>
  <si>
    <t>Tobacco smoking</t>
  </si>
  <si>
    <t>Cigarette (per item)</t>
  </si>
  <si>
    <t>Cigar (per item)</t>
  </si>
  <si>
    <t>Na</t>
  </si>
  <si>
    <t>Non-hazardous waste</t>
  </si>
  <si>
    <t>Industrial, mixed domestic with chlorine relevance</t>
  </si>
  <si>
    <t xml:space="preserve">   No sludge removal</t>
  </si>
  <si>
    <t xml:space="preserve">   With sludge removal</t>
  </si>
  <si>
    <t>Urban environments</t>
  </si>
  <si>
    <t>Remote and residential or modern treatment plant</t>
  </si>
  <si>
    <t>All organic fraction</t>
  </si>
  <si>
    <t>Garden, kitchen wastes</t>
  </si>
  <si>
    <t>Green materials,not impacted environments</t>
  </si>
  <si>
    <t>All fractions</t>
  </si>
  <si>
    <t>Composting</t>
  </si>
  <si>
    <t>Contaminated waste waters</t>
  </si>
  <si>
    <t>Uncontaminated wastewaters</t>
  </si>
  <si>
    <t>Boilers  (per ton of pulp)</t>
  </si>
  <si>
    <t>Consumption *</t>
  </si>
  <si>
    <t>* Assuming that consumption equals sales</t>
  </si>
  <si>
    <t>Bottom Ash</t>
  </si>
  <si>
    <t>Total</t>
  </si>
  <si>
    <t>1-9</t>
  </si>
  <si>
    <t xml:space="preserve">   EDC/VCM and/or EDC/VCM/PVC</t>
  </si>
  <si>
    <t>Household heating and cooking - Biomass</t>
  </si>
  <si>
    <t>Domesting heating - Fossil fuels</t>
  </si>
  <si>
    <t>Sewage sludge incineration</t>
  </si>
  <si>
    <t>Waste wood and waste biomass incineration</t>
  </si>
  <si>
    <t>Medical/hospital waste incineration</t>
  </si>
  <si>
    <t>Hazardous waste incineration</t>
  </si>
  <si>
    <t>Municipal solid waste incineration</t>
  </si>
  <si>
    <t>Kiln with no dust control</t>
  </si>
  <si>
    <t>Hot briquetting/rotarry furnaces, basic control</t>
  </si>
  <si>
    <t>Melting (only)</t>
  </si>
  <si>
    <t>Comprehensive control</t>
  </si>
  <si>
    <t>Light fraction shredder waste incineration</t>
  </si>
  <si>
    <t>Products</t>
  </si>
  <si>
    <t>Residues</t>
  </si>
  <si>
    <t>Low waste use, well controlled plant</t>
  </si>
  <si>
    <t>Coke production</t>
  </si>
  <si>
    <t>No gas cleaning</t>
  </si>
  <si>
    <t>Afterburner/ dust removal</t>
  </si>
  <si>
    <t>Iron and steel production plants and foundries</t>
  </si>
  <si>
    <t>Iron and steel plants</t>
  </si>
  <si>
    <t>Foundries</t>
  </si>
  <si>
    <t>Sec. Cu - Basic technology</t>
  </si>
  <si>
    <t>Sec. Cu - Well controlled</t>
  </si>
  <si>
    <t>Sec. Cu - Optimized for PCDD/PCDF control</t>
  </si>
  <si>
    <t>Prim. Cu – all types</t>
  </si>
  <si>
    <t>Shavings/turning drying</t>
  </si>
  <si>
    <t xml:space="preserve">Simple melting furnaces </t>
  </si>
  <si>
    <t>Sophisticated equipment, e.g. induction ovens with APCS</t>
  </si>
  <si>
    <t>I</t>
  </si>
  <si>
    <t>Shredders</t>
  </si>
  <si>
    <t>Thermal wire reclamation</t>
  </si>
  <si>
    <t>4-Stroke engines</t>
  </si>
  <si>
    <t>2-Stroke engines</t>
  </si>
  <si>
    <t>Diesel engines</t>
  </si>
  <si>
    <t>Heavy oil fired engines</t>
  </si>
  <si>
    <t>All types</t>
  </si>
  <si>
    <t>All Main Sectors</t>
  </si>
  <si>
    <t>Dyestuffs on chloranil basis (old process, Class 1)</t>
  </si>
  <si>
    <t>Class</t>
  </si>
  <si>
    <t>Fly Ash</t>
  </si>
  <si>
    <t>ng TEQ/kg Ash</t>
  </si>
  <si>
    <t>TJ/a</t>
  </si>
  <si>
    <t>Annual  Releases (g TEQ/a)</t>
  </si>
  <si>
    <t>Crematoria</t>
  </si>
  <si>
    <t>Gasoline</t>
  </si>
  <si>
    <t>Diesel</t>
  </si>
  <si>
    <t>L</t>
  </si>
  <si>
    <t>kg</t>
  </si>
  <si>
    <t>Conversion factors:volume --&gt; mass</t>
  </si>
  <si>
    <t>Smelting and casting of Cu/Cu alloys</t>
  </si>
  <si>
    <t>Clean scrap/virgin iron, BOS furnaces</t>
  </si>
  <si>
    <t>Blast furnaces with APC</t>
  </si>
  <si>
    <t>Wet kilns, ESP temperature &gt;300 °C</t>
  </si>
  <si>
    <t>Wetkilns, ESP/FF temperature 200 to 300 °C</t>
  </si>
  <si>
    <t>Wet kilns, ESP/FF temperature &lt;200 °C and all types of dry kilns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</si>
</sst>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#,##0.0"/>
  </numFmts>
  <fonts count="9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2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2" xfId="0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4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15" xfId="0" applyFont="1" applyBorder="1" applyAlignment="1">
      <alignment/>
    </xf>
    <xf numFmtId="0" fontId="0" fillId="0" borderId="12" xfId="0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5" fillId="0" borderId="7" xfId="0" applyFont="1" applyBorder="1" applyAlignment="1">
      <alignment/>
    </xf>
    <xf numFmtId="0" fontId="0" fillId="0" borderId="9" xfId="0" applyBorder="1" applyAlignment="1">
      <alignment vertical="top" wrapText="1"/>
    </xf>
    <xf numFmtId="0" fontId="0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2" borderId="26" xfId="0" applyFill="1" applyBorder="1" applyAlignment="1">
      <alignment/>
    </xf>
    <xf numFmtId="0" fontId="0" fillId="2" borderId="26" xfId="0" applyFill="1" applyBorder="1" applyAlignment="1">
      <alignment vertical="top"/>
    </xf>
    <xf numFmtId="0" fontId="3" fillId="2" borderId="26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4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0" fillId="0" borderId="1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4" fillId="2" borderId="3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3" fontId="0" fillId="0" borderId="7" xfId="0" applyNumberFormat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7" xfId="0" applyBorder="1" applyAlignment="1">
      <alignment wrapText="1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2" borderId="34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4" borderId="35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2" borderId="3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" fillId="4" borderId="33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4" borderId="34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horizontal="center" vertical="top"/>
    </xf>
    <xf numFmtId="0" fontId="1" fillId="4" borderId="35" xfId="0" applyFont="1" applyFill="1" applyBorder="1" applyAlignment="1">
      <alignment vertical="top"/>
    </xf>
    <xf numFmtId="0" fontId="1" fillId="2" borderId="35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0" fontId="6" fillId="2" borderId="34" xfId="0" applyFont="1" applyFill="1" applyBorder="1" applyAlignment="1">
      <alignment vertical="top" wrapText="1"/>
    </xf>
    <xf numFmtId="0" fontId="4" fillId="2" borderId="34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vertical="top"/>
    </xf>
    <xf numFmtId="0" fontId="4" fillId="2" borderId="36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right" vertical="top"/>
    </xf>
    <xf numFmtId="0" fontId="1" fillId="3" borderId="19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0" fontId="1" fillId="3" borderId="19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36" xfId="0" applyFont="1" applyFill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5" xfId="0" applyFont="1" applyBorder="1" applyAlignment="1">
      <alignment wrapText="1"/>
    </xf>
    <xf numFmtId="0" fontId="4" fillId="2" borderId="3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0" fontId="0" fillId="0" borderId="3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16" xfId="0" applyFont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36" xfId="0" applyFont="1" applyFill="1" applyBorder="1" applyAlignment="1">
      <alignment horizontal="center" vertical="top"/>
    </xf>
    <xf numFmtId="0" fontId="1" fillId="2" borderId="32" xfId="0" applyFont="1" applyFill="1" applyBorder="1" applyAlignment="1">
      <alignment vertical="top"/>
    </xf>
    <xf numFmtId="0" fontId="4" fillId="2" borderId="34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/>
    </xf>
    <xf numFmtId="0" fontId="4" fillId="2" borderId="36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49" fontId="1" fillId="3" borderId="44" xfId="0" applyNumberFormat="1" applyFont="1" applyFill="1" applyBorder="1" applyAlignment="1">
      <alignment horizontal="right"/>
    </xf>
    <xf numFmtId="0" fontId="1" fillId="3" borderId="45" xfId="0" applyFont="1" applyFill="1" applyBorder="1" applyAlignment="1">
      <alignment/>
    </xf>
    <xf numFmtId="0" fontId="8" fillId="2" borderId="32" xfId="0" applyFont="1" applyFill="1" applyBorder="1" applyAlignment="1">
      <alignment vertical="top" wrapText="1"/>
    </xf>
    <xf numFmtId="180" fontId="3" fillId="2" borderId="33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3" fillId="2" borderId="34" xfId="0" applyNumberFormat="1" applyFont="1" applyFill="1" applyBorder="1" applyAlignment="1">
      <alignment/>
    </xf>
    <xf numFmtId="180" fontId="4" fillId="2" borderId="36" xfId="0" applyNumberFormat="1" applyFont="1" applyFill="1" applyBorder="1" applyAlignment="1">
      <alignment/>
    </xf>
    <xf numFmtId="180" fontId="1" fillId="3" borderId="36" xfId="0" applyNumberFormat="1" applyFont="1" applyFill="1" applyBorder="1" applyAlignment="1">
      <alignment/>
    </xf>
    <xf numFmtId="180" fontId="3" fillId="2" borderId="34" xfId="0" applyNumberFormat="1" applyFont="1" applyFill="1" applyBorder="1" applyAlignment="1">
      <alignment vertical="top"/>
    </xf>
    <xf numFmtId="180" fontId="1" fillId="3" borderId="29" xfId="0" applyNumberFormat="1" applyFont="1" applyFill="1" applyBorder="1" applyAlignment="1">
      <alignment/>
    </xf>
    <xf numFmtId="180" fontId="1" fillId="3" borderId="31" xfId="0" applyNumberFormat="1" applyFont="1" applyFill="1" applyBorder="1" applyAlignment="1">
      <alignment/>
    </xf>
    <xf numFmtId="180" fontId="4" fillId="2" borderId="28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7" fillId="2" borderId="26" xfId="0" applyNumberFormat="1" applyFont="1" applyFill="1" applyBorder="1" applyAlignment="1">
      <alignment/>
    </xf>
    <xf numFmtId="180" fontId="3" fillId="2" borderId="26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 horizontal="center"/>
    </xf>
    <xf numFmtId="180" fontId="4" fillId="2" borderId="26" xfId="0" applyNumberFormat="1" applyFont="1" applyFill="1" applyBorder="1" applyAlignment="1">
      <alignment vertical="top"/>
    </xf>
    <xf numFmtId="180" fontId="4" fillId="2" borderId="34" xfId="0" applyNumberFormat="1" applyFont="1" applyFill="1" applyBorder="1" applyAlignment="1">
      <alignment vertical="top" wrapText="1"/>
    </xf>
    <xf numFmtId="180" fontId="6" fillId="2" borderId="34" xfId="0" applyNumberFormat="1" applyFont="1" applyFill="1" applyBorder="1" applyAlignment="1">
      <alignment vertical="top" wrapText="1"/>
    </xf>
    <xf numFmtId="180" fontId="8" fillId="2" borderId="32" xfId="0" applyNumberFormat="1" applyFont="1" applyFill="1" applyBorder="1" applyAlignment="1">
      <alignment vertical="top" wrapText="1"/>
    </xf>
    <xf numFmtId="180" fontId="4" fillId="2" borderId="32" xfId="0" applyNumberFormat="1" applyFont="1" applyFill="1" applyBorder="1" applyAlignment="1">
      <alignment vertical="top" wrapText="1"/>
    </xf>
    <xf numFmtId="180" fontId="3" fillId="2" borderId="34" xfId="0" applyNumberFormat="1" applyFont="1" applyFill="1" applyBorder="1" applyAlignment="1">
      <alignment horizontal="right" vertical="top"/>
    </xf>
    <xf numFmtId="180" fontId="4" fillId="2" borderId="36" xfId="0" applyNumberFormat="1" applyFont="1" applyFill="1" applyBorder="1" applyAlignment="1">
      <alignment horizontal="right" vertical="top" wrapText="1"/>
    </xf>
    <xf numFmtId="180" fontId="1" fillId="3" borderId="36" xfId="0" applyNumberFormat="1" applyFont="1" applyFill="1" applyBorder="1" applyAlignment="1">
      <alignment vertical="top"/>
    </xf>
    <xf numFmtId="180" fontId="4" fillId="2" borderId="34" xfId="0" applyNumberFormat="1" applyFont="1" applyFill="1" applyBorder="1" applyAlignment="1">
      <alignment vertical="top"/>
    </xf>
    <xf numFmtId="180" fontId="4" fillId="2" borderId="32" xfId="0" applyNumberFormat="1" applyFont="1" applyFill="1" applyBorder="1" applyAlignment="1">
      <alignment vertical="top"/>
    </xf>
    <xf numFmtId="180" fontId="4" fillId="2" borderId="36" xfId="0" applyNumberFormat="1" applyFont="1" applyFill="1" applyBorder="1" applyAlignment="1">
      <alignment vertical="top"/>
    </xf>
    <xf numFmtId="180" fontId="0" fillId="0" borderId="5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10" xfId="0" applyNumberFormat="1" applyBorder="1" applyAlignment="1">
      <alignment/>
    </xf>
    <xf numFmtId="181" fontId="1" fillId="3" borderId="45" xfId="0" applyNumberFormat="1" applyFont="1" applyFill="1" applyBorder="1" applyAlignment="1">
      <alignment/>
    </xf>
    <xf numFmtId="181" fontId="1" fillId="3" borderId="46" xfId="0" applyNumberFormat="1" applyFont="1" applyFill="1" applyBorder="1" applyAlignment="1">
      <alignment/>
    </xf>
    <xf numFmtId="180" fontId="5" fillId="2" borderId="26" xfId="0" applyNumberFormat="1" applyFont="1" applyFill="1" applyBorder="1" applyAlignment="1">
      <alignment/>
    </xf>
    <xf numFmtId="3" fontId="0" fillId="0" borderId="15" xfId="0" applyNumberFormat="1" applyBorder="1" applyAlignment="1">
      <alignment vertical="top"/>
    </xf>
    <xf numFmtId="4" fontId="0" fillId="0" borderId="17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47" xfId="0" applyBorder="1" applyAlignment="1">
      <alignment/>
    </xf>
    <xf numFmtId="181" fontId="0" fillId="0" borderId="15" xfId="0" applyNumberFormat="1" applyBorder="1" applyAlignment="1">
      <alignment/>
    </xf>
    <xf numFmtId="181" fontId="0" fillId="0" borderId="7" xfId="0" applyNumberFormat="1" applyBorder="1" applyAlignment="1">
      <alignment/>
    </xf>
    <xf numFmtId="2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3" fontId="0" fillId="0" borderId="7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3" fontId="0" fillId="0" borderId="9" xfId="0" applyNumberFormat="1" applyBorder="1" applyAlignment="1">
      <alignment vertical="top" wrapText="1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 wrapText="1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180" fontId="0" fillId="0" borderId="0" xfId="0" applyNumberFormat="1" applyAlignment="1">
      <alignment/>
    </xf>
    <xf numFmtId="3" fontId="0" fillId="4" borderId="36" xfId="0" applyNumberFormat="1" applyFill="1" applyBorder="1" applyAlignment="1">
      <alignment vertical="top"/>
    </xf>
    <xf numFmtId="3" fontId="0" fillId="4" borderId="32" xfId="0" applyNumberFormat="1" applyFill="1" applyBorder="1" applyAlignment="1">
      <alignment vertical="top"/>
    </xf>
    <xf numFmtId="3" fontId="1" fillId="4" borderId="34" xfId="0" applyNumberFormat="1" applyFont="1" applyFill="1" applyBorder="1" applyAlignment="1">
      <alignment/>
    </xf>
    <xf numFmtId="184" fontId="4" fillId="2" borderId="32" xfId="0" applyNumberFormat="1" applyFont="1" applyFill="1" applyBorder="1" applyAlignment="1">
      <alignment vertical="top"/>
    </xf>
    <xf numFmtId="181" fontId="0" fillId="0" borderId="51" xfId="0" applyNumberFormat="1" applyBorder="1" applyAlignment="1">
      <alignment/>
    </xf>
    <xf numFmtId="181" fontId="0" fillId="0" borderId="9" xfId="0" applyNumberFormat="1" applyBorder="1" applyAlignment="1">
      <alignment/>
    </xf>
    <xf numFmtId="3" fontId="1" fillId="4" borderId="34" xfId="0" applyNumberFormat="1" applyFont="1" applyFill="1" applyBorder="1" applyAlignment="1">
      <alignment vertical="top"/>
    </xf>
    <xf numFmtId="3" fontId="1" fillId="3" borderId="31" xfId="0" applyNumberFormat="1" applyFont="1" applyFill="1" applyBorder="1" applyAlignment="1">
      <alignment/>
    </xf>
    <xf numFmtId="3" fontId="0" fillId="4" borderId="34" xfId="0" applyNumberFormat="1" applyFill="1" applyBorder="1" applyAlignment="1">
      <alignment vertical="top"/>
    </xf>
    <xf numFmtId="3" fontId="0" fillId="4" borderId="34" xfId="0" applyNumberFormat="1" applyFill="1" applyBorder="1" applyAlignment="1">
      <alignment/>
    </xf>
    <xf numFmtId="3" fontId="0" fillId="4" borderId="32" xfId="0" applyNumberFormat="1" applyFill="1" applyBorder="1" applyAlignment="1">
      <alignment/>
    </xf>
    <xf numFmtId="3" fontId="0" fillId="4" borderId="34" xfId="0" applyNumberFormat="1" applyFont="1" applyFill="1" applyBorder="1" applyAlignment="1">
      <alignment/>
    </xf>
    <xf numFmtId="3" fontId="0" fillId="4" borderId="32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4" borderId="33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41" xfId="0" applyNumberFormat="1" applyFont="1" applyFill="1" applyBorder="1" applyAlignment="1">
      <alignment/>
    </xf>
    <xf numFmtId="3" fontId="1" fillId="4" borderId="42" xfId="0" applyNumberFormat="1" applyFont="1" applyFill="1" applyBorder="1" applyAlignment="1">
      <alignment/>
    </xf>
    <xf numFmtId="3" fontId="0" fillId="4" borderId="42" xfId="0" applyNumberFormat="1" applyFill="1" applyBorder="1" applyAlignment="1">
      <alignment/>
    </xf>
    <xf numFmtId="3" fontId="0" fillId="4" borderId="52" xfId="0" applyNumberFormat="1" applyFill="1" applyBorder="1" applyAlignment="1">
      <alignment/>
    </xf>
    <xf numFmtId="3" fontId="0" fillId="4" borderId="42" xfId="0" applyNumberFormat="1" applyFont="1" applyFill="1" applyBorder="1" applyAlignment="1">
      <alignment/>
    </xf>
    <xf numFmtId="3" fontId="0" fillId="4" borderId="52" xfId="0" applyNumberFormat="1" applyFont="1" applyFill="1" applyBorder="1" applyAlignment="1">
      <alignment/>
    </xf>
    <xf numFmtId="3" fontId="0" fillId="4" borderId="42" xfId="0" applyNumberFormat="1" applyFont="1" applyFill="1" applyBorder="1" applyAlignment="1">
      <alignment vertical="top"/>
    </xf>
    <xf numFmtId="3" fontId="2" fillId="4" borderId="42" xfId="0" applyNumberFormat="1" applyFont="1" applyFill="1" applyBorder="1" applyAlignment="1">
      <alignment/>
    </xf>
    <xf numFmtId="3" fontId="0" fillId="4" borderId="42" xfId="0" applyNumberFormat="1" applyFill="1" applyBorder="1" applyAlignment="1">
      <alignment vertical="top"/>
    </xf>
    <xf numFmtId="3" fontId="1" fillId="3" borderId="30" xfId="0" applyNumberFormat="1" applyFont="1" applyFill="1" applyBorder="1" applyAlignment="1">
      <alignment/>
    </xf>
    <xf numFmtId="3" fontId="2" fillId="4" borderId="34" xfId="0" applyNumberFormat="1" applyFont="1" applyFill="1" applyBorder="1" applyAlignment="1">
      <alignment vertical="top" wrapText="1"/>
    </xf>
    <xf numFmtId="3" fontId="0" fillId="4" borderId="34" xfId="0" applyNumberFormat="1" applyFont="1" applyFill="1" applyBorder="1" applyAlignment="1">
      <alignment vertical="top" wrapText="1"/>
    </xf>
    <xf numFmtId="3" fontId="0" fillId="4" borderId="32" xfId="0" applyNumberFormat="1" applyFill="1" applyBorder="1" applyAlignment="1">
      <alignment vertical="top" wrapText="1"/>
    </xf>
    <xf numFmtId="3" fontId="0" fillId="4" borderId="34" xfId="0" applyNumberFormat="1" applyFont="1" applyFill="1" applyBorder="1" applyAlignment="1">
      <alignment vertical="top"/>
    </xf>
    <xf numFmtId="3" fontId="0" fillId="4" borderId="32" xfId="0" applyNumberFormat="1" applyFont="1" applyFill="1" applyBorder="1" applyAlignment="1">
      <alignment vertical="top"/>
    </xf>
    <xf numFmtId="3" fontId="0" fillId="4" borderId="36" xfId="0" applyNumberFormat="1" applyFont="1" applyFill="1" applyBorder="1" applyAlignment="1">
      <alignment vertical="top"/>
    </xf>
    <xf numFmtId="3" fontId="1" fillId="3" borderId="36" xfId="0" applyNumberFormat="1" applyFont="1" applyFill="1" applyBorder="1" applyAlignment="1">
      <alignment vertical="top"/>
    </xf>
    <xf numFmtId="1" fontId="3" fillId="2" borderId="34" xfId="0" applyNumberFormat="1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8" xfId="0" applyBorder="1" applyAlignment="1">
      <alignment horizontal="center"/>
    </xf>
    <xf numFmtId="181" fontId="3" fillId="2" borderId="34" xfId="0" applyNumberFormat="1" applyFont="1" applyFill="1" applyBorder="1" applyAlignment="1">
      <alignment/>
    </xf>
    <xf numFmtId="181" fontId="4" fillId="2" borderId="32" xfId="0" applyNumberFormat="1" applyFont="1" applyFill="1" applyBorder="1" applyAlignment="1">
      <alignment/>
    </xf>
    <xf numFmtId="181" fontId="4" fillId="2" borderId="34" xfId="0" applyNumberFormat="1" applyFont="1" applyFill="1" applyBorder="1" applyAlignment="1">
      <alignment/>
    </xf>
    <xf numFmtId="181" fontId="1" fillId="3" borderId="36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4" borderId="3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7" sqref="G17"/>
    </sheetView>
  </sheetViews>
  <sheetFormatPr defaultColWidth="9.33203125" defaultRowHeight="12.75"/>
  <cols>
    <col min="1" max="1" width="6.83203125" style="0" bestFit="1" customWidth="1"/>
    <col min="2" max="2" width="42.5" style="0" bestFit="1" customWidth="1"/>
    <col min="7" max="7" width="9.83203125" style="0" bestFit="1" customWidth="1"/>
  </cols>
  <sheetData>
    <row r="1" spans="1:7" ht="12.75">
      <c r="A1" s="2"/>
      <c r="B1" s="6" t="s">
        <v>21</v>
      </c>
      <c r="C1" s="344" t="s">
        <v>283</v>
      </c>
      <c r="D1" s="344"/>
      <c r="E1" s="344"/>
      <c r="F1" s="344"/>
      <c r="G1" s="345"/>
    </row>
    <row r="2" spans="1:7" ht="13.5" thickBot="1">
      <c r="A2" s="4" t="s">
        <v>19</v>
      </c>
      <c r="B2" s="7"/>
      <c r="C2" s="10" t="s">
        <v>25</v>
      </c>
      <c r="D2" s="10" t="s">
        <v>0</v>
      </c>
      <c r="E2" s="13" t="s">
        <v>137</v>
      </c>
      <c r="F2" s="13" t="s">
        <v>1</v>
      </c>
      <c r="G2" s="5" t="s">
        <v>2</v>
      </c>
    </row>
    <row r="3" spans="1:7" ht="12.75">
      <c r="A3" s="3">
        <v>1</v>
      </c>
      <c r="B3" s="8" t="s">
        <v>138</v>
      </c>
      <c r="C3" s="266">
        <f>'Sector 1'!L36</f>
        <v>0</v>
      </c>
      <c r="D3" s="266">
        <f>'Sector 1'!M36</f>
        <v>0</v>
      </c>
      <c r="E3" s="266">
        <f>'Sector 1'!N36</f>
        <v>0</v>
      </c>
      <c r="F3" s="266">
        <f>'Sector 1'!O36</f>
        <v>0</v>
      </c>
      <c r="G3" s="298">
        <f>'Sector 1'!P36+'Sector 1'!Q36</f>
        <v>0</v>
      </c>
    </row>
    <row r="4" spans="1:7" ht="12.75">
      <c r="A4" s="3">
        <v>2</v>
      </c>
      <c r="B4" s="8" t="s">
        <v>5</v>
      </c>
      <c r="C4" s="267">
        <f>'Sector 2'!K57</f>
        <v>0</v>
      </c>
      <c r="D4" s="267">
        <f>'Sector 2'!L57</f>
        <v>0</v>
      </c>
      <c r="E4" s="267">
        <f>'Sector 2'!M57</f>
        <v>0</v>
      </c>
      <c r="F4" s="267">
        <f>'Sector 2'!N57</f>
        <v>0</v>
      </c>
      <c r="G4" s="299">
        <f>'Sector 2'!O57</f>
        <v>0</v>
      </c>
    </row>
    <row r="5" spans="1:7" ht="12.75">
      <c r="A5" s="3">
        <v>3</v>
      </c>
      <c r="B5" s="8" t="s">
        <v>8</v>
      </c>
      <c r="C5" s="267">
        <f>'Sector 3'!K21</f>
        <v>0</v>
      </c>
      <c r="D5" s="267">
        <f>'Sector 3'!L21</f>
        <v>0</v>
      </c>
      <c r="E5" s="267">
        <f>'Sector 3'!M21</f>
        <v>0</v>
      </c>
      <c r="F5" s="267">
        <f>'Sector 3'!N21</f>
        <v>0</v>
      </c>
      <c r="G5" s="299">
        <f>'Sector 3'!O5</f>
        <v>0</v>
      </c>
    </row>
    <row r="6" spans="1:7" ht="12.75">
      <c r="A6" s="3">
        <v>4</v>
      </c>
      <c r="B6" s="8" t="s">
        <v>9</v>
      </c>
      <c r="C6" s="267">
        <f>'Sector 4'!K23</f>
        <v>0</v>
      </c>
      <c r="D6" s="267">
        <f>'Sector 4'!L23</f>
        <v>0</v>
      </c>
      <c r="E6" s="267">
        <f>'Sector 4'!M23</f>
        <v>0</v>
      </c>
      <c r="F6" s="267">
        <f>'Sector 4'!N23</f>
        <v>0</v>
      </c>
      <c r="G6" s="299">
        <f>'Sector 4'!O23</f>
        <v>0</v>
      </c>
    </row>
    <row r="7" spans="1:7" ht="12.75">
      <c r="A7" s="3">
        <v>5</v>
      </c>
      <c r="B7" s="8" t="s">
        <v>23</v>
      </c>
      <c r="C7" s="267">
        <f>'Sector 5'!K15</f>
        <v>0</v>
      </c>
      <c r="D7" s="267">
        <f>'Sector 5'!L15</f>
        <v>0</v>
      </c>
      <c r="E7" s="267">
        <f>'Sector 5'!M15</f>
        <v>0</v>
      </c>
      <c r="F7" s="267">
        <f>'Sector 5'!N15</f>
        <v>0</v>
      </c>
      <c r="G7" s="299">
        <f>'Sector 5'!O15</f>
        <v>0</v>
      </c>
    </row>
    <row r="8" spans="1:7" ht="12.75">
      <c r="A8" s="3">
        <v>6</v>
      </c>
      <c r="B8" s="8" t="s">
        <v>13</v>
      </c>
      <c r="C8" s="267">
        <f>'Sector 6'!K14</f>
        <v>0</v>
      </c>
      <c r="D8" s="267">
        <f>'Sector 6'!L14</f>
        <v>0</v>
      </c>
      <c r="E8" s="267">
        <f>'Sector 6'!M14</f>
        <v>0</v>
      </c>
      <c r="F8" s="267">
        <f>'Sector 6'!N14</f>
        <v>0</v>
      </c>
      <c r="G8" s="299">
        <f>'Sector 6'!O14</f>
        <v>0</v>
      </c>
    </row>
    <row r="9" spans="1:7" ht="12.75">
      <c r="A9" s="3">
        <v>7</v>
      </c>
      <c r="B9" s="8" t="s">
        <v>14</v>
      </c>
      <c r="C9" s="267">
        <f>'Sector 7'!K58</f>
        <v>0</v>
      </c>
      <c r="D9" s="267">
        <f>'Sector 7'!L58</f>
        <v>0</v>
      </c>
      <c r="E9" s="267">
        <f>'Sector 7'!M58</f>
        <v>0</v>
      </c>
      <c r="F9" s="267">
        <f>'Sector 7'!N58</f>
        <v>0</v>
      </c>
      <c r="G9" s="299">
        <f>'Sector 7'!O58</f>
        <v>0</v>
      </c>
    </row>
    <row r="10" spans="1:7" ht="12.75">
      <c r="A10" s="3">
        <v>8</v>
      </c>
      <c r="B10" s="8" t="s">
        <v>15</v>
      </c>
      <c r="C10" s="267">
        <f>'Sector 8'!K22</f>
        <v>0</v>
      </c>
      <c r="D10" s="267">
        <f>'Sector 8'!L22</f>
        <v>0</v>
      </c>
      <c r="E10" s="267">
        <f>'Sector 8'!M22</f>
        <v>0</v>
      </c>
      <c r="F10" s="267">
        <f>'Sector 8'!N22</f>
        <v>0</v>
      </c>
      <c r="G10" s="299">
        <f>'Sector 8'!O22</f>
        <v>0</v>
      </c>
    </row>
    <row r="11" spans="1:7" ht="12.75">
      <c r="A11" s="3">
        <v>9</v>
      </c>
      <c r="B11" s="8" t="s">
        <v>17</v>
      </c>
      <c r="C11" s="267">
        <f>'Sector 9'!K24</f>
        <v>0</v>
      </c>
      <c r="D11" s="267">
        <f>'Sector 9'!L24</f>
        <v>0</v>
      </c>
      <c r="E11" s="267">
        <f>'Sector 9'!M24</f>
        <v>0</v>
      </c>
      <c r="F11" s="267">
        <f>'Sector 9'!N24</f>
        <v>0</v>
      </c>
      <c r="G11" s="299">
        <f>'Sector 9'!O24</f>
        <v>0</v>
      </c>
    </row>
    <row r="12" spans="1:7" ht="13.5" thickBot="1">
      <c r="A12" s="4">
        <v>10</v>
      </c>
      <c r="B12" s="7" t="s">
        <v>24</v>
      </c>
      <c r="C12" s="268"/>
      <c r="D12" s="268"/>
      <c r="E12" s="268"/>
      <c r="F12" s="268"/>
      <c r="G12" s="269"/>
    </row>
    <row r="13" spans="1:7" ht="13.5" thickBot="1">
      <c r="A13" s="238" t="s">
        <v>239</v>
      </c>
      <c r="B13" s="239" t="s">
        <v>238</v>
      </c>
      <c r="C13" s="270">
        <f>SUM(C3:C12)</f>
        <v>0</v>
      </c>
      <c r="D13" s="270">
        <f>SUM(D3:D12)</f>
        <v>0</v>
      </c>
      <c r="E13" s="270">
        <f>SUM(E3:E12)</f>
        <v>0</v>
      </c>
      <c r="F13" s="270">
        <f>SUM(F3:F12)</f>
        <v>0</v>
      </c>
      <c r="G13" s="271">
        <f>SUM(G3:G12)</f>
        <v>0</v>
      </c>
    </row>
  </sheetData>
  <mergeCells count="1">
    <mergeCell ref="C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0" zoomScaleNormal="70" workbookViewId="0" topLeftCell="A1">
      <selection activeCell="A1" sqref="A1:O24"/>
    </sheetView>
  </sheetViews>
  <sheetFormatPr defaultColWidth="9.33203125" defaultRowHeight="12.75"/>
  <cols>
    <col min="1" max="1" width="8.33203125" style="0" bestFit="1" customWidth="1"/>
    <col min="2" max="2" width="12" style="171" customWidth="1"/>
    <col min="3" max="3" width="7.33203125" style="0" bestFit="1" customWidth="1"/>
    <col min="4" max="4" width="44.5" style="0" bestFit="1" customWidth="1"/>
    <col min="5" max="5" width="5" style="0" bestFit="1" customWidth="1"/>
    <col min="6" max="6" width="7.33203125" style="0" bestFit="1" customWidth="1"/>
    <col min="7" max="7" width="6.33203125" style="0" bestFit="1" customWidth="1"/>
    <col min="8" max="8" width="9.66015625" style="0" bestFit="1" customWidth="1"/>
    <col min="9" max="9" width="9.66015625" style="0" customWidth="1"/>
    <col min="10" max="10" width="15.66015625" style="0" bestFit="1" customWidth="1"/>
    <col min="11" max="15" width="20" style="0" bestFit="1" customWidth="1"/>
  </cols>
  <sheetData>
    <row r="1" spans="1:15" s="91" customFormat="1" ht="13.5" thickBot="1">
      <c r="A1" s="140"/>
      <c r="B1" s="185"/>
      <c r="C1" s="173"/>
      <c r="D1" s="142" t="s">
        <v>21</v>
      </c>
      <c r="E1" s="348" t="s">
        <v>77</v>
      </c>
      <c r="F1" s="349"/>
      <c r="G1" s="349"/>
      <c r="H1" s="349"/>
      <c r="I1" s="350"/>
      <c r="J1" s="189" t="s">
        <v>189</v>
      </c>
      <c r="K1" s="190" t="s">
        <v>191</v>
      </c>
      <c r="L1" s="190" t="s">
        <v>191</v>
      </c>
      <c r="M1" s="190" t="s">
        <v>191</v>
      </c>
      <c r="N1" s="190" t="s">
        <v>191</v>
      </c>
      <c r="O1" s="190" t="s">
        <v>191</v>
      </c>
    </row>
    <row r="2" spans="1:15" s="91" customFormat="1" ht="13.5" thickBot="1">
      <c r="A2" s="174" t="s">
        <v>19</v>
      </c>
      <c r="B2" s="210" t="s">
        <v>20</v>
      </c>
      <c r="C2" s="175" t="s">
        <v>279</v>
      </c>
      <c r="D2" s="176"/>
      <c r="E2" s="147" t="s">
        <v>25</v>
      </c>
      <c r="F2" s="147" t="s">
        <v>0</v>
      </c>
      <c r="G2" s="147" t="s">
        <v>137</v>
      </c>
      <c r="H2" s="13" t="s">
        <v>253</v>
      </c>
      <c r="I2" s="169" t="s">
        <v>254</v>
      </c>
      <c r="J2" s="191" t="s">
        <v>190</v>
      </c>
      <c r="K2" s="192" t="s">
        <v>192</v>
      </c>
      <c r="L2" s="192" t="s">
        <v>192</v>
      </c>
      <c r="M2" s="192" t="s">
        <v>192</v>
      </c>
      <c r="N2" s="192" t="s">
        <v>192</v>
      </c>
      <c r="O2" s="192" t="s">
        <v>192</v>
      </c>
    </row>
    <row r="3" spans="1:15" s="91" customFormat="1" ht="13.5" thickBot="1">
      <c r="A3" s="153">
        <v>9</v>
      </c>
      <c r="B3" s="211"/>
      <c r="C3" s="177"/>
      <c r="D3" s="178" t="s">
        <v>53</v>
      </c>
      <c r="E3" s="178"/>
      <c r="F3" s="178"/>
      <c r="G3" s="178"/>
      <c r="H3" s="178"/>
      <c r="I3" s="179"/>
      <c r="J3" s="193"/>
      <c r="K3" s="194" t="s">
        <v>25</v>
      </c>
      <c r="L3" s="194" t="s">
        <v>0</v>
      </c>
      <c r="M3" s="194" t="s">
        <v>137</v>
      </c>
      <c r="N3" s="161" t="s">
        <v>253</v>
      </c>
      <c r="O3" s="194" t="s">
        <v>254</v>
      </c>
    </row>
    <row r="4" spans="1:15" s="91" customFormat="1" ht="12.75">
      <c r="A4" s="83"/>
      <c r="B4" s="186" t="s">
        <v>26</v>
      </c>
      <c r="C4" s="92"/>
      <c r="D4" s="154" t="s">
        <v>18</v>
      </c>
      <c r="E4" s="143"/>
      <c r="F4" s="143"/>
      <c r="G4" s="143"/>
      <c r="H4" s="143"/>
      <c r="I4" s="96"/>
      <c r="J4" s="300">
        <f aca="true" t="shared" si="0" ref="J4:O4">J5+J6</f>
        <v>0</v>
      </c>
      <c r="K4" s="195">
        <f t="shared" si="0"/>
        <v>0</v>
      </c>
      <c r="L4" s="247">
        <f t="shared" si="0"/>
        <v>0</v>
      </c>
      <c r="M4" s="195">
        <f t="shared" si="0"/>
        <v>0</v>
      </c>
      <c r="N4" s="195">
        <f t="shared" si="0"/>
        <v>0</v>
      </c>
      <c r="O4" s="195">
        <f t="shared" si="0"/>
        <v>0</v>
      </c>
    </row>
    <row r="5" spans="1:15" s="91" customFormat="1" ht="12.75">
      <c r="A5" s="83"/>
      <c r="B5" s="186"/>
      <c r="C5" s="283">
        <v>1</v>
      </c>
      <c r="D5" s="143" t="s">
        <v>4</v>
      </c>
      <c r="E5" s="143" t="s">
        <v>119</v>
      </c>
      <c r="F5" s="143">
        <v>200</v>
      </c>
      <c r="G5" s="143" t="s">
        <v>119</v>
      </c>
      <c r="H5" s="143" t="s">
        <v>119</v>
      </c>
      <c r="I5" s="96"/>
      <c r="J5" s="302"/>
      <c r="K5" s="196"/>
      <c r="L5" s="256">
        <f>F5*$J5/1000000</f>
        <v>0</v>
      </c>
      <c r="M5" s="197"/>
      <c r="N5" s="197"/>
      <c r="O5" s="197">
        <f>I5*$J5/1000000</f>
        <v>0</v>
      </c>
    </row>
    <row r="6" spans="1:15" s="91" customFormat="1" ht="12.75">
      <c r="A6" s="83"/>
      <c r="B6" s="282"/>
      <c r="C6" s="117">
        <v>2</v>
      </c>
      <c r="D6" s="180" t="s">
        <v>221</v>
      </c>
      <c r="E6" s="121" t="s">
        <v>119</v>
      </c>
      <c r="F6" s="121">
        <v>30</v>
      </c>
      <c r="G6" s="121" t="s">
        <v>119</v>
      </c>
      <c r="H6" s="121" t="s">
        <v>119</v>
      </c>
      <c r="I6" s="181"/>
      <c r="J6" s="295"/>
      <c r="K6" s="149"/>
      <c r="L6" s="259">
        <f>F6*$J6/1000000</f>
        <v>0</v>
      </c>
      <c r="M6" s="170"/>
      <c r="N6" s="170">
        <f>I6*M6/1000000</f>
        <v>0</v>
      </c>
      <c r="O6" s="170">
        <f>I6*$J6/1000000</f>
        <v>0</v>
      </c>
    </row>
    <row r="7" spans="1:15" s="91" customFormat="1" ht="12.75">
      <c r="A7" s="83"/>
      <c r="B7" s="186" t="s">
        <v>27</v>
      </c>
      <c r="C7" s="92"/>
      <c r="D7" s="154" t="s">
        <v>54</v>
      </c>
      <c r="E7" s="143"/>
      <c r="F7" s="143"/>
      <c r="G7" s="143"/>
      <c r="H7" s="143"/>
      <c r="I7" s="182"/>
      <c r="J7" s="300">
        <f aca="true" t="shared" si="1" ref="J7:O7">J8+J11+J14</f>
        <v>0</v>
      </c>
      <c r="K7" s="195">
        <f t="shared" si="1"/>
        <v>0</v>
      </c>
      <c r="L7" s="247">
        <f t="shared" si="1"/>
        <v>0</v>
      </c>
      <c r="M7" s="195">
        <f t="shared" si="1"/>
        <v>0</v>
      </c>
      <c r="N7" s="195">
        <f t="shared" si="1"/>
        <v>0</v>
      </c>
      <c r="O7" s="247">
        <f t="shared" si="1"/>
        <v>0</v>
      </c>
    </row>
    <row r="8" spans="1:15" s="91" customFormat="1" ht="25.5">
      <c r="A8" s="83"/>
      <c r="B8" s="186"/>
      <c r="C8" s="92">
        <v>1</v>
      </c>
      <c r="D8" s="37" t="s">
        <v>222</v>
      </c>
      <c r="E8" s="37"/>
      <c r="F8" s="37"/>
      <c r="G8" s="37"/>
      <c r="H8" s="37"/>
      <c r="I8" s="116"/>
      <c r="J8" s="321">
        <f aca="true" t="shared" si="2" ref="J8:O8">J9+J10</f>
        <v>0</v>
      </c>
      <c r="K8" s="199">
        <f t="shared" si="2"/>
        <v>0</v>
      </c>
      <c r="L8" s="257">
        <f t="shared" si="2"/>
        <v>0</v>
      </c>
      <c r="M8" s="199">
        <f t="shared" si="2"/>
        <v>0</v>
      </c>
      <c r="N8" s="199">
        <f t="shared" si="2"/>
        <v>0</v>
      </c>
      <c r="O8" s="257">
        <f t="shared" si="2"/>
        <v>0</v>
      </c>
    </row>
    <row r="9" spans="1:15" s="91" customFormat="1" ht="12.75">
      <c r="A9" s="83"/>
      <c r="B9" s="186"/>
      <c r="C9" s="92"/>
      <c r="D9" s="37" t="s">
        <v>223</v>
      </c>
      <c r="E9" s="37"/>
      <c r="F9" s="37">
        <v>5</v>
      </c>
      <c r="G9" s="143" t="s">
        <v>119</v>
      </c>
      <c r="H9" s="143" t="s">
        <v>119</v>
      </c>
      <c r="I9" s="284">
        <v>1000</v>
      </c>
      <c r="J9" s="322"/>
      <c r="K9" s="197">
        <f>E9*$J9/1000000</f>
        <v>0</v>
      </c>
      <c r="L9" s="256">
        <f>F9*$J9/1000000</f>
        <v>0</v>
      </c>
      <c r="M9" s="196"/>
      <c r="N9" s="196"/>
      <c r="O9" s="256">
        <f>I9*$J9/1000000</f>
        <v>0</v>
      </c>
    </row>
    <row r="10" spans="1:15" s="91" customFormat="1" ht="12.75">
      <c r="A10" s="83"/>
      <c r="B10" s="186"/>
      <c r="C10" s="92"/>
      <c r="D10" s="37" t="s">
        <v>224</v>
      </c>
      <c r="E10" s="37"/>
      <c r="F10" s="37">
        <v>0.5</v>
      </c>
      <c r="G10" s="143" t="s">
        <v>119</v>
      </c>
      <c r="H10" s="143" t="s">
        <v>119</v>
      </c>
      <c r="I10" s="284">
        <v>1000</v>
      </c>
      <c r="J10" s="322"/>
      <c r="K10" s="197">
        <f>E10*$J10/1000000</f>
        <v>0</v>
      </c>
      <c r="L10" s="256">
        <f>F10*$J10/1000000</f>
        <v>0</v>
      </c>
      <c r="M10" s="196"/>
      <c r="N10" s="196"/>
      <c r="O10" s="256">
        <f>I10*$J10/1000000</f>
        <v>0</v>
      </c>
    </row>
    <row r="11" spans="1:15" s="91" customFormat="1" ht="12.75">
      <c r="A11" s="83"/>
      <c r="B11" s="186"/>
      <c r="C11" s="92">
        <v>2</v>
      </c>
      <c r="D11" s="37" t="s">
        <v>225</v>
      </c>
      <c r="E11" s="37"/>
      <c r="F11" s="37"/>
      <c r="G11" s="37"/>
      <c r="H11" s="37"/>
      <c r="I11" s="116"/>
      <c r="J11" s="321">
        <f aca="true" t="shared" si="3" ref="J11:O11">J12+J13</f>
        <v>0</v>
      </c>
      <c r="K11" s="199">
        <f t="shared" si="3"/>
        <v>0</v>
      </c>
      <c r="L11" s="257">
        <f t="shared" si="3"/>
        <v>0</v>
      </c>
      <c r="M11" s="199">
        <f t="shared" si="3"/>
        <v>0</v>
      </c>
      <c r="N11" s="199">
        <f t="shared" si="3"/>
        <v>0</v>
      </c>
      <c r="O11" s="257">
        <f t="shared" si="3"/>
        <v>0</v>
      </c>
    </row>
    <row r="12" spans="1:15" s="91" customFormat="1" ht="12.75">
      <c r="A12" s="83"/>
      <c r="B12" s="186"/>
      <c r="C12" s="92"/>
      <c r="D12" s="37" t="s">
        <v>223</v>
      </c>
      <c r="E12" s="37"/>
      <c r="F12" s="37">
        <v>2</v>
      </c>
      <c r="G12" s="143" t="s">
        <v>119</v>
      </c>
      <c r="H12" s="143" t="s">
        <v>119</v>
      </c>
      <c r="I12" s="116">
        <v>100</v>
      </c>
      <c r="J12" s="322"/>
      <c r="K12" s="197">
        <f aca="true" t="shared" si="4" ref="K12:L14">E12*$J12/1000000</f>
        <v>0</v>
      </c>
      <c r="L12" s="256">
        <f t="shared" si="4"/>
        <v>0</v>
      </c>
      <c r="M12" s="196"/>
      <c r="N12" s="196"/>
      <c r="O12" s="256">
        <f>I12*$J12/1000000</f>
        <v>0</v>
      </c>
    </row>
    <row r="13" spans="1:15" s="91" customFormat="1" ht="12.75">
      <c r="A13" s="83"/>
      <c r="B13" s="186"/>
      <c r="C13" s="283"/>
      <c r="D13" s="37" t="s">
        <v>224</v>
      </c>
      <c r="E13" s="37"/>
      <c r="F13" s="37">
        <v>0.5</v>
      </c>
      <c r="G13" s="143" t="s">
        <v>119</v>
      </c>
      <c r="H13" s="143" t="s">
        <v>119</v>
      </c>
      <c r="I13" s="116">
        <v>100</v>
      </c>
      <c r="J13" s="322"/>
      <c r="K13" s="197">
        <f t="shared" si="4"/>
        <v>0</v>
      </c>
      <c r="L13" s="256">
        <f t="shared" si="4"/>
        <v>0</v>
      </c>
      <c r="M13" s="196"/>
      <c r="N13" s="196"/>
      <c r="O13" s="256">
        <f>I13*$J13/1000000</f>
        <v>0</v>
      </c>
    </row>
    <row r="14" spans="1:15" s="91" customFormat="1" ht="25.5">
      <c r="A14" s="83"/>
      <c r="B14" s="282"/>
      <c r="C14" s="117">
        <v>3</v>
      </c>
      <c r="D14" s="41" t="s">
        <v>226</v>
      </c>
      <c r="E14" s="41"/>
      <c r="F14" s="41">
        <v>0.5</v>
      </c>
      <c r="G14" s="121" t="s">
        <v>119</v>
      </c>
      <c r="H14" s="121" t="s">
        <v>119</v>
      </c>
      <c r="I14" s="118">
        <v>10</v>
      </c>
      <c r="J14" s="323"/>
      <c r="K14" s="240">
        <f t="shared" si="4"/>
        <v>0</v>
      </c>
      <c r="L14" s="258">
        <f t="shared" si="4"/>
        <v>0</v>
      </c>
      <c r="M14" s="149"/>
      <c r="N14" s="149"/>
      <c r="O14" s="258">
        <f>I14*$J14/1000000</f>
        <v>0</v>
      </c>
    </row>
    <row r="15" spans="1:15" s="91" customFormat="1" ht="12.75">
      <c r="A15" s="83"/>
      <c r="B15" s="186" t="s">
        <v>28</v>
      </c>
      <c r="C15" s="92"/>
      <c r="D15" s="154" t="s">
        <v>55</v>
      </c>
      <c r="E15" s="143"/>
      <c r="F15" s="143"/>
      <c r="G15" s="143"/>
      <c r="H15" s="143"/>
      <c r="I15" s="182"/>
      <c r="J15" s="300">
        <f aca="true" t="shared" si="5" ref="J15:O15">J16+J17</f>
        <v>0</v>
      </c>
      <c r="K15" s="195">
        <f t="shared" si="5"/>
        <v>0</v>
      </c>
      <c r="L15" s="247">
        <f t="shared" si="5"/>
        <v>0</v>
      </c>
      <c r="M15" s="195">
        <f t="shared" si="5"/>
        <v>0</v>
      </c>
      <c r="N15" s="195">
        <f t="shared" si="5"/>
        <v>0</v>
      </c>
      <c r="O15" s="195">
        <f t="shared" si="5"/>
        <v>0</v>
      </c>
    </row>
    <row r="16" spans="1:15" s="91" customFormat="1" ht="12.75">
      <c r="A16" s="83"/>
      <c r="B16" s="186"/>
      <c r="C16" s="283"/>
      <c r="D16" s="95" t="s">
        <v>232</v>
      </c>
      <c r="E16" s="143" t="s">
        <v>119</v>
      </c>
      <c r="F16" s="143">
        <v>50</v>
      </c>
      <c r="G16" s="143" t="s">
        <v>119</v>
      </c>
      <c r="H16" s="143" t="s">
        <v>119</v>
      </c>
      <c r="I16" s="96" t="s">
        <v>119</v>
      </c>
      <c r="J16" s="324"/>
      <c r="K16" s="196"/>
      <c r="L16" s="256">
        <f>F16*$J16/1000000</f>
        <v>0</v>
      </c>
      <c r="M16" s="196"/>
      <c r="N16" s="196"/>
      <c r="O16" s="196"/>
    </row>
    <row r="17" spans="1:15" s="91" customFormat="1" ht="12.75">
      <c r="A17" s="83"/>
      <c r="B17" s="282"/>
      <c r="C17" s="117"/>
      <c r="D17" s="183" t="s">
        <v>233</v>
      </c>
      <c r="E17" s="121" t="s">
        <v>119</v>
      </c>
      <c r="F17" s="121">
        <v>5</v>
      </c>
      <c r="G17" s="121" t="s">
        <v>119</v>
      </c>
      <c r="H17" s="121" t="s">
        <v>119</v>
      </c>
      <c r="I17" s="181" t="s">
        <v>119</v>
      </c>
      <c r="J17" s="325"/>
      <c r="K17" s="149"/>
      <c r="L17" s="259">
        <f>F17*$J17/1000000</f>
        <v>0</v>
      </c>
      <c r="M17" s="149"/>
      <c r="N17" s="149"/>
      <c r="O17" s="149"/>
    </row>
    <row r="18" spans="1:15" s="91" customFormat="1" ht="12.75">
      <c r="A18" s="83"/>
      <c r="B18" s="186" t="s">
        <v>29</v>
      </c>
      <c r="C18" s="92"/>
      <c r="D18" s="154" t="s">
        <v>231</v>
      </c>
      <c r="E18" s="143"/>
      <c r="F18" s="143"/>
      <c r="G18" s="143"/>
      <c r="H18" s="143"/>
      <c r="I18" s="182"/>
      <c r="J18" s="300">
        <f aca="true" t="shared" si="6" ref="J18:O18">J19+J20+J21</f>
        <v>0</v>
      </c>
      <c r="K18" s="195">
        <f t="shared" si="6"/>
        <v>0</v>
      </c>
      <c r="L18" s="195">
        <f t="shared" si="6"/>
        <v>0</v>
      </c>
      <c r="M18" s="195">
        <f t="shared" si="6"/>
        <v>0</v>
      </c>
      <c r="N18" s="247">
        <f t="shared" si="6"/>
        <v>0</v>
      </c>
      <c r="O18" s="195">
        <f t="shared" si="6"/>
        <v>0</v>
      </c>
    </row>
    <row r="19" spans="1:15" s="91" customFormat="1" ht="12.75">
      <c r="A19" s="83"/>
      <c r="B19" s="186"/>
      <c r="C19" s="92">
        <v>1</v>
      </c>
      <c r="D19" s="95" t="s">
        <v>227</v>
      </c>
      <c r="E19" s="143" t="s">
        <v>119</v>
      </c>
      <c r="F19" s="143" t="s">
        <v>95</v>
      </c>
      <c r="G19" s="143" t="s">
        <v>119</v>
      </c>
      <c r="H19" s="143">
        <v>100</v>
      </c>
      <c r="I19" s="96" t="s">
        <v>119</v>
      </c>
      <c r="J19" s="324"/>
      <c r="K19" s="200"/>
      <c r="L19" s="196"/>
      <c r="M19" s="196"/>
      <c r="N19" s="256">
        <f>H19*$J19/1000000</f>
        <v>0</v>
      </c>
      <c r="O19" s="196"/>
    </row>
    <row r="20" spans="1:15" s="91" customFormat="1" ht="12.75">
      <c r="A20" s="83"/>
      <c r="B20" s="186"/>
      <c r="C20" s="283">
        <v>2</v>
      </c>
      <c r="D20" s="95" t="s">
        <v>228</v>
      </c>
      <c r="E20" s="143" t="s">
        <v>119</v>
      </c>
      <c r="F20" s="143" t="s">
        <v>95</v>
      </c>
      <c r="G20" s="143" t="s">
        <v>119</v>
      </c>
      <c r="H20" s="143">
        <v>15</v>
      </c>
      <c r="I20" s="96" t="s">
        <v>119</v>
      </c>
      <c r="J20" s="324"/>
      <c r="K20" s="200"/>
      <c r="L20" s="196"/>
      <c r="M20" s="196"/>
      <c r="N20" s="256">
        <f>H20*$J20/1000000</f>
        <v>0</v>
      </c>
      <c r="O20" s="196"/>
    </row>
    <row r="21" spans="1:15" s="91" customFormat="1" ht="12.75">
      <c r="A21" s="83"/>
      <c r="B21" s="282"/>
      <c r="C21" s="117">
        <v>3</v>
      </c>
      <c r="D21" s="183" t="s">
        <v>229</v>
      </c>
      <c r="E21" s="121" t="s">
        <v>119</v>
      </c>
      <c r="F21" s="121" t="s">
        <v>95</v>
      </c>
      <c r="G21" s="121" t="s">
        <v>119</v>
      </c>
      <c r="H21" s="121">
        <v>5</v>
      </c>
      <c r="I21" s="181" t="s">
        <v>119</v>
      </c>
      <c r="J21" s="325"/>
      <c r="K21" s="201"/>
      <c r="L21" s="149"/>
      <c r="M21" s="149"/>
      <c r="N21" s="259">
        <f>H21*$J21/1000000</f>
        <v>0</v>
      </c>
      <c r="O21" s="149"/>
    </row>
    <row r="22" spans="1:15" s="91" customFormat="1" ht="12.75">
      <c r="A22" s="83"/>
      <c r="B22" s="186" t="s">
        <v>31</v>
      </c>
      <c r="C22" s="92"/>
      <c r="D22" s="154" t="s">
        <v>56</v>
      </c>
      <c r="E22" s="143"/>
      <c r="F22" s="143"/>
      <c r="G22" s="143"/>
      <c r="H22" s="143"/>
      <c r="I22" s="96"/>
      <c r="J22" s="300">
        <f aca="true" t="shared" si="7" ref="J22:O22">J23</f>
        <v>0</v>
      </c>
      <c r="K22" s="260">
        <f t="shared" si="7"/>
        <v>0</v>
      </c>
      <c r="L22" s="204">
        <f t="shared" si="7"/>
        <v>0</v>
      </c>
      <c r="M22" s="204">
        <f t="shared" si="7"/>
        <v>0</v>
      </c>
      <c r="N22" s="204">
        <f t="shared" si="7"/>
        <v>0</v>
      </c>
      <c r="O22" s="204">
        <f t="shared" si="7"/>
        <v>0</v>
      </c>
    </row>
    <row r="23" spans="1:15" s="91" customFormat="1" ht="13.5" thickBot="1">
      <c r="A23" s="144"/>
      <c r="B23" s="187"/>
      <c r="C23" s="184">
        <v>1</v>
      </c>
      <c r="D23" s="146" t="s">
        <v>230</v>
      </c>
      <c r="E23" s="146">
        <v>4</v>
      </c>
      <c r="F23" s="146" t="s">
        <v>95</v>
      </c>
      <c r="G23" s="146" t="s">
        <v>95</v>
      </c>
      <c r="H23" s="146" t="s">
        <v>95</v>
      </c>
      <c r="I23" s="188" t="s">
        <v>95</v>
      </c>
      <c r="J23" s="326"/>
      <c r="K23" s="261">
        <f>E23*J23/1000000</f>
        <v>0</v>
      </c>
      <c r="L23" s="203"/>
      <c r="M23" s="203"/>
      <c r="N23" s="203"/>
      <c r="O23" s="203"/>
    </row>
    <row r="24" spans="1:15" s="91" customFormat="1" ht="13.5" thickBot="1">
      <c r="A24" s="206">
        <v>9</v>
      </c>
      <c r="B24" s="205"/>
      <c r="C24" s="207"/>
      <c r="D24" s="207" t="s">
        <v>53</v>
      </c>
      <c r="E24" s="207"/>
      <c r="F24" s="207"/>
      <c r="G24" s="207"/>
      <c r="H24" s="207"/>
      <c r="I24" s="208"/>
      <c r="J24" s="327">
        <f aca="true" t="shared" si="8" ref="J24:O24">J4+J7+J15+J18+J22</f>
        <v>0</v>
      </c>
      <c r="K24" s="262">
        <f t="shared" si="8"/>
        <v>0</v>
      </c>
      <c r="L24" s="262">
        <f t="shared" si="8"/>
        <v>0</v>
      </c>
      <c r="M24" s="209">
        <f t="shared" si="8"/>
        <v>0</v>
      </c>
      <c r="N24" s="262">
        <f t="shared" si="8"/>
        <v>0</v>
      </c>
      <c r="O24" s="209">
        <f t="shared" si="8"/>
        <v>0</v>
      </c>
    </row>
    <row r="25" s="91" customFormat="1" ht="12.75">
      <c r="B25" s="172"/>
    </row>
    <row r="26" s="91" customFormat="1" ht="12.75">
      <c r="B26" s="172"/>
    </row>
    <row r="27" s="91" customFormat="1" ht="12.75">
      <c r="B27" s="172"/>
    </row>
    <row r="28" s="91" customFormat="1" ht="12.75">
      <c r="B28" s="172"/>
    </row>
  </sheetData>
  <mergeCells count="1">
    <mergeCell ref="E1:I1"/>
  </mergeCells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A1" sqref="A1:I20"/>
    </sheetView>
  </sheetViews>
  <sheetFormatPr defaultColWidth="9.33203125" defaultRowHeight="12.75"/>
  <cols>
    <col min="1" max="1" width="7.66015625" style="0" bestFit="1" customWidth="1"/>
    <col min="2" max="2" width="8.33203125" style="1" bestFit="1" customWidth="1"/>
    <col min="3" max="3" width="6.83203125" style="1" bestFit="1" customWidth="1"/>
    <col min="4" max="4" width="54.16015625" style="0" bestFit="1" customWidth="1"/>
    <col min="5" max="5" width="6.33203125" style="0" customWidth="1"/>
    <col min="6" max="6" width="9.5" style="0" customWidth="1"/>
    <col min="7" max="7" width="6" style="0" bestFit="1" customWidth="1"/>
    <col min="8" max="9" width="9" style="0" bestFit="1" customWidth="1"/>
  </cols>
  <sheetData>
    <row r="1" spans="1:9" ht="13.5" thickBot="1">
      <c r="A1" s="2"/>
      <c r="B1" s="15"/>
      <c r="C1" s="15"/>
      <c r="D1" s="6" t="s">
        <v>21</v>
      </c>
      <c r="E1" s="351" t="s">
        <v>77</v>
      </c>
      <c r="F1" s="344"/>
      <c r="G1" s="344"/>
      <c r="H1" s="344"/>
      <c r="I1" s="345"/>
    </row>
    <row r="2" spans="1:9" ht="13.5" thickBot="1">
      <c r="A2" s="22" t="s">
        <v>19</v>
      </c>
      <c r="B2" s="9" t="s">
        <v>20</v>
      </c>
      <c r="C2" s="9" t="s">
        <v>279</v>
      </c>
      <c r="D2" s="23"/>
      <c r="E2" s="13" t="s">
        <v>25</v>
      </c>
      <c r="F2" s="13" t="s">
        <v>0</v>
      </c>
      <c r="G2" s="13" t="s">
        <v>137</v>
      </c>
      <c r="H2" s="13" t="s">
        <v>253</v>
      </c>
      <c r="I2" s="169" t="s">
        <v>254</v>
      </c>
    </row>
    <row r="3" spans="1:9" s="24" customFormat="1" ht="12.75">
      <c r="A3" s="59">
        <v>10</v>
      </c>
      <c r="B3" s="61"/>
      <c r="C3" s="61"/>
      <c r="D3" s="62" t="s">
        <v>57</v>
      </c>
      <c r="E3" s="362" t="s">
        <v>74</v>
      </c>
      <c r="F3" s="363"/>
      <c r="G3" s="363"/>
      <c r="H3" s="363"/>
      <c r="I3" s="364"/>
    </row>
    <row r="4" spans="1:9" ht="12.75">
      <c r="A4" s="3"/>
      <c r="B4" s="20" t="s">
        <v>26</v>
      </c>
      <c r="C4" s="20"/>
      <c r="D4" s="21" t="s">
        <v>66</v>
      </c>
      <c r="E4" s="8"/>
      <c r="F4" s="8"/>
      <c r="G4" s="8"/>
      <c r="H4" s="8"/>
      <c r="I4" s="11"/>
    </row>
    <row r="5" spans="1:9" ht="12.75">
      <c r="A5" s="3"/>
      <c r="B5" s="16"/>
      <c r="C5" s="16">
        <v>1</v>
      </c>
      <c r="D5" s="8" t="s">
        <v>75</v>
      </c>
      <c r="E5" s="8"/>
      <c r="F5" s="16" t="s">
        <v>3</v>
      </c>
      <c r="G5" s="16" t="s">
        <v>3</v>
      </c>
      <c r="H5" s="8"/>
      <c r="I5" s="11"/>
    </row>
    <row r="6" spans="1:9" ht="12.75">
      <c r="A6" s="3"/>
      <c r="B6" s="40"/>
      <c r="C6" s="40">
        <v>2</v>
      </c>
      <c r="D6" s="42" t="s">
        <v>76</v>
      </c>
      <c r="E6" s="42"/>
      <c r="F6" s="40"/>
      <c r="G6" s="40" t="s">
        <v>3</v>
      </c>
      <c r="H6" s="42"/>
      <c r="I6" s="43"/>
    </row>
    <row r="7" spans="1:9" ht="12.75">
      <c r="A7" s="3"/>
      <c r="B7" s="20" t="s">
        <v>27</v>
      </c>
      <c r="C7" s="20"/>
      <c r="D7" s="21" t="s">
        <v>58</v>
      </c>
      <c r="E7" s="8"/>
      <c r="F7" s="16"/>
      <c r="G7" s="16"/>
      <c r="H7" s="8"/>
      <c r="I7" s="11"/>
    </row>
    <row r="8" spans="1:9" ht="12.75">
      <c r="A8" s="3"/>
      <c r="B8" s="16"/>
      <c r="C8" s="16">
        <v>1</v>
      </c>
      <c r="D8" s="8" t="s">
        <v>67</v>
      </c>
      <c r="E8" s="8"/>
      <c r="F8" s="16" t="s">
        <v>3</v>
      </c>
      <c r="G8" s="16" t="s">
        <v>3</v>
      </c>
      <c r="H8" s="8"/>
      <c r="I8" s="11"/>
    </row>
    <row r="9" spans="1:9" ht="12.75">
      <c r="A9" s="3"/>
      <c r="B9" s="16"/>
      <c r="C9" s="16">
        <v>2</v>
      </c>
      <c r="D9" s="8" t="s">
        <v>68</v>
      </c>
      <c r="E9" s="8"/>
      <c r="F9" s="16" t="s">
        <v>3</v>
      </c>
      <c r="G9" s="16" t="s">
        <v>3</v>
      </c>
      <c r="H9" s="8"/>
      <c r="I9" s="11"/>
    </row>
    <row r="10" spans="1:9" ht="12.75">
      <c r="A10" s="3"/>
      <c r="B10" s="287" t="s">
        <v>28</v>
      </c>
      <c r="C10" s="287"/>
      <c r="D10" s="288" t="s">
        <v>59</v>
      </c>
      <c r="E10" s="289"/>
      <c r="F10" s="290" t="s">
        <v>3</v>
      </c>
      <c r="G10" s="290" t="s">
        <v>3</v>
      </c>
      <c r="H10" s="289"/>
      <c r="I10" s="291"/>
    </row>
    <row r="11" spans="1:9" ht="12.75">
      <c r="A11" s="3"/>
      <c r="B11" s="47" t="s">
        <v>29</v>
      </c>
      <c r="C11" s="47"/>
      <c r="D11" s="212" t="s">
        <v>60</v>
      </c>
      <c r="E11" s="42"/>
      <c r="F11" s="40"/>
      <c r="G11" s="40" t="s">
        <v>3</v>
      </c>
      <c r="H11" s="42"/>
      <c r="I11" s="43"/>
    </row>
    <row r="12" spans="1:9" ht="12.75">
      <c r="A12" s="3"/>
      <c r="B12" s="20" t="s">
        <v>31</v>
      </c>
      <c r="C12" s="20"/>
      <c r="D12" s="21" t="s">
        <v>61</v>
      </c>
      <c r="E12" s="8"/>
      <c r="F12" s="16"/>
      <c r="G12" s="16"/>
      <c r="H12" s="8"/>
      <c r="I12" s="11"/>
    </row>
    <row r="13" spans="1:9" ht="25.5">
      <c r="A13" s="3"/>
      <c r="B13" s="20"/>
      <c r="C13" s="30">
        <v>1</v>
      </c>
      <c r="D13" s="32" t="s">
        <v>72</v>
      </c>
      <c r="E13" s="8"/>
      <c r="F13" s="16" t="s">
        <v>3</v>
      </c>
      <c r="G13" s="16" t="s">
        <v>3</v>
      </c>
      <c r="H13" s="8"/>
      <c r="I13" s="11"/>
    </row>
    <row r="14" spans="1:9" ht="12.75">
      <c r="A14" s="3"/>
      <c r="B14" s="40"/>
      <c r="C14" s="44">
        <v>2</v>
      </c>
      <c r="D14" s="42" t="s">
        <v>73</v>
      </c>
      <c r="E14" s="42"/>
      <c r="F14" s="40" t="s">
        <v>3</v>
      </c>
      <c r="G14" s="40" t="s">
        <v>3</v>
      </c>
      <c r="H14" s="42"/>
      <c r="I14" s="43"/>
    </row>
    <row r="15" spans="1:9" ht="12.75">
      <c r="A15" s="3"/>
      <c r="B15" s="20" t="s">
        <v>32</v>
      </c>
      <c r="C15" s="20"/>
      <c r="D15" s="21" t="s">
        <v>63</v>
      </c>
      <c r="E15" s="8"/>
      <c r="F15" s="16"/>
      <c r="G15" s="16"/>
      <c r="H15" s="8"/>
      <c r="I15" s="11"/>
    </row>
    <row r="16" spans="1:9" ht="12.75">
      <c r="A16" s="3"/>
      <c r="B16" s="20"/>
      <c r="C16" s="30">
        <v>1</v>
      </c>
      <c r="D16" s="31" t="s">
        <v>70</v>
      </c>
      <c r="E16" s="8"/>
      <c r="F16" s="16" t="s">
        <v>3</v>
      </c>
      <c r="G16" s="16" t="s">
        <v>3</v>
      </c>
      <c r="H16" s="8"/>
      <c r="I16" s="11"/>
    </row>
    <row r="17" spans="1:9" ht="12.75">
      <c r="A17" s="3"/>
      <c r="B17" s="40"/>
      <c r="C17" s="40">
        <v>2</v>
      </c>
      <c r="D17" s="42" t="s">
        <v>71</v>
      </c>
      <c r="E17" s="42"/>
      <c r="F17" s="40" t="s">
        <v>3</v>
      </c>
      <c r="G17" s="40" t="s">
        <v>3</v>
      </c>
      <c r="H17" s="42"/>
      <c r="I17" s="43"/>
    </row>
    <row r="18" spans="1:9" ht="12.75">
      <c r="A18" s="3"/>
      <c r="B18" s="20" t="s">
        <v>34</v>
      </c>
      <c r="C18" s="20"/>
      <c r="D18" s="21" t="s">
        <v>62</v>
      </c>
      <c r="E18" s="8"/>
      <c r="F18" s="16" t="s">
        <v>3</v>
      </c>
      <c r="G18" s="16" t="s">
        <v>3</v>
      </c>
      <c r="H18" s="8"/>
      <c r="I18" s="11"/>
    </row>
    <row r="19" spans="1:9" ht="12.75">
      <c r="A19" s="3"/>
      <c r="B19" s="287" t="s">
        <v>36</v>
      </c>
      <c r="C19" s="287"/>
      <c r="D19" s="292" t="s">
        <v>64</v>
      </c>
      <c r="E19" s="289"/>
      <c r="F19" s="290" t="s">
        <v>3</v>
      </c>
      <c r="G19" s="290" t="s">
        <v>3</v>
      </c>
      <c r="H19" s="289"/>
      <c r="I19" s="291"/>
    </row>
    <row r="20" spans="1:9" ht="13.5" thickBot="1">
      <c r="A20" s="4"/>
      <c r="B20" s="28" t="s">
        <v>34</v>
      </c>
      <c r="C20" s="28"/>
      <c r="D20" s="29" t="s">
        <v>65</v>
      </c>
      <c r="E20" s="7"/>
      <c r="F20" s="10" t="s">
        <v>3</v>
      </c>
      <c r="G20" s="10" t="s">
        <v>3</v>
      </c>
      <c r="H20" s="7"/>
      <c r="I20" s="12"/>
    </row>
  </sheetData>
  <mergeCells count="2">
    <mergeCell ref="E1:I1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60" zoomScaleNormal="60" workbookViewId="0" topLeftCell="A7">
      <selection activeCell="K7" sqref="K7"/>
    </sheetView>
  </sheetViews>
  <sheetFormatPr defaultColWidth="9.33203125" defaultRowHeight="12.75"/>
  <cols>
    <col min="1" max="1" width="7.66015625" style="0" bestFit="1" customWidth="1"/>
    <col min="2" max="2" width="7" style="0" customWidth="1"/>
    <col min="3" max="3" width="8.33203125" style="0" customWidth="1"/>
    <col min="4" max="4" width="28.83203125" style="0" customWidth="1"/>
    <col min="5" max="5" width="9" style="0" customWidth="1"/>
    <col min="6" max="6" width="6.83203125" style="0" bestFit="1" customWidth="1"/>
    <col min="7" max="7" width="6" style="0" bestFit="1" customWidth="1"/>
    <col min="8" max="8" width="9" style="0" bestFit="1" customWidth="1"/>
    <col min="9" max="9" width="8.5" style="0" customWidth="1"/>
    <col min="10" max="10" width="14" style="0" bestFit="1" customWidth="1"/>
    <col min="11" max="11" width="14.66015625" style="0" bestFit="1" customWidth="1"/>
    <col min="12" max="17" width="18.66015625" style="0" bestFit="1" customWidth="1"/>
    <col min="18" max="16384" width="12" style="0" customWidth="1"/>
  </cols>
  <sheetData>
    <row r="1" spans="1:17" s="91" customFormat="1" ht="12.75">
      <c r="A1" s="140"/>
      <c r="B1" s="141"/>
      <c r="C1" s="141"/>
      <c r="D1" s="142" t="s">
        <v>21</v>
      </c>
      <c r="E1" s="348" t="s">
        <v>77</v>
      </c>
      <c r="F1" s="349"/>
      <c r="G1" s="349"/>
      <c r="H1" s="349"/>
      <c r="I1" s="349"/>
      <c r="J1" s="350"/>
      <c r="K1" s="189" t="s">
        <v>189</v>
      </c>
      <c r="L1" s="190" t="s">
        <v>191</v>
      </c>
      <c r="M1" s="190" t="s">
        <v>191</v>
      </c>
      <c r="N1" s="190" t="s">
        <v>191</v>
      </c>
      <c r="O1" s="190" t="s">
        <v>191</v>
      </c>
      <c r="P1" s="190" t="s">
        <v>191</v>
      </c>
      <c r="Q1" s="190" t="s">
        <v>191</v>
      </c>
    </row>
    <row r="2" spans="1:17" s="91" customFormat="1" ht="12.75">
      <c r="A2" s="83"/>
      <c r="B2" s="119"/>
      <c r="C2" s="119"/>
      <c r="D2" s="143"/>
      <c r="E2" s="119"/>
      <c r="F2" s="119"/>
      <c r="G2" s="114"/>
      <c r="H2" s="114"/>
      <c r="I2" s="346" t="s">
        <v>254</v>
      </c>
      <c r="J2" s="347"/>
      <c r="K2" s="191" t="s">
        <v>190</v>
      </c>
      <c r="L2" s="192" t="s">
        <v>192</v>
      </c>
      <c r="M2" s="192" t="s">
        <v>192</v>
      </c>
      <c r="N2" s="192" t="s">
        <v>192</v>
      </c>
      <c r="O2" s="192" t="s">
        <v>192</v>
      </c>
      <c r="P2" s="192" t="s">
        <v>192</v>
      </c>
      <c r="Q2" s="192" t="s">
        <v>192</v>
      </c>
    </row>
    <row r="3" spans="1:17" s="91" customFormat="1" ht="13.5" thickBot="1">
      <c r="A3" s="144" t="s">
        <v>19</v>
      </c>
      <c r="B3" s="145" t="s">
        <v>20</v>
      </c>
      <c r="C3" s="145" t="s">
        <v>279</v>
      </c>
      <c r="D3" s="146"/>
      <c r="E3" s="145" t="s">
        <v>25</v>
      </c>
      <c r="F3" s="145" t="s">
        <v>0</v>
      </c>
      <c r="G3" s="145" t="s">
        <v>137</v>
      </c>
      <c r="H3" s="13" t="s">
        <v>253</v>
      </c>
      <c r="I3" s="148" t="s">
        <v>280</v>
      </c>
      <c r="J3" s="188" t="s">
        <v>237</v>
      </c>
      <c r="K3" s="202"/>
      <c r="L3" s="232" t="s">
        <v>25</v>
      </c>
      <c r="M3" s="232" t="s">
        <v>0</v>
      </c>
      <c r="N3" s="232" t="s">
        <v>137</v>
      </c>
      <c r="O3" s="232" t="s">
        <v>253</v>
      </c>
      <c r="P3" s="232" t="s">
        <v>79</v>
      </c>
      <c r="Q3" s="232" t="s">
        <v>237</v>
      </c>
    </row>
    <row r="4" spans="1:17" s="91" customFormat="1" ht="12.75">
      <c r="A4" s="150">
        <v>1</v>
      </c>
      <c r="B4" s="151"/>
      <c r="C4" s="151"/>
      <c r="D4" s="152" t="s">
        <v>22</v>
      </c>
      <c r="E4" s="152"/>
      <c r="F4" s="152"/>
      <c r="G4" s="152"/>
      <c r="H4" s="152"/>
      <c r="I4" s="152"/>
      <c r="J4" s="152"/>
      <c r="K4" s="198"/>
      <c r="L4" s="233"/>
      <c r="M4" s="233"/>
      <c r="N4" s="233"/>
      <c r="O4" s="233"/>
      <c r="P4" s="233"/>
      <c r="Q4" s="233"/>
    </row>
    <row r="5" spans="1:17" s="91" customFormat="1" ht="12.75">
      <c r="A5" s="153"/>
      <c r="B5" s="84" t="s">
        <v>26</v>
      </c>
      <c r="C5" s="84"/>
      <c r="D5" s="154" t="s">
        <v>247</v>
      </c>
      <c r="E5" s="154"/>
      <c r="F5" s="154"/>
      <c r="G5" s="154"/>
      <c r="H5" s="154"/>
      <c r="I5" s="154"/>
      <c r="J5" s="154"/>
      <c r="K5" s="300">
        <f aca="true" t="shared" si="0" ref="K5:Q5">K6+K7+K8+K9</f>
        <v>0</v>
      </c>
      <c r="L5" s="247">
        <f t="shared" si="0"/>
        <v>0</v>
      </c>
      <c r="M5" s="195">
        <f t="shared" si="0"/>
        <v>0</v>
      </c>
      <c r="N5" s="195">
        <f t="shared" si="0"/>
        <v>0</v>
      </c>
      <c r="O5" s="195">
        <f t="shared" si="0"/>
        <v>0</v>
      </c>
      <c r="P5" s="247">
        <f t="shared" si="0"/>
        <v>0</v>
      </c>
      <c r="Q5" s="247">
        <f t="shared" si="0"/>
        <v>0</v>
      </c>
    </row>
    <row r="6" spans="1:17" s="91" customFormat="1" ht="25.5">
      <c r="A6" s="83"/>
      <c r="B6" s="119"/>
      <c r="C6" s="119">
        <v>1</v>
      </c>
      <c r="D6" s="37" t="s">
        <v>83</v>
      </c>
      <c r="E6" s="155">
        <v>3500</v>
      </c>
      <c r="F6" s="143"/>
      <c r="G6" s="143" t="s">
        <v>119</v>
      </c>
      <c r="H6" s="143" t="s">
        <v>119</v>
      </c>
      <c r="I6" s="143">
        <v>0</v>
      </c>
      <c r="J6" s="143">
        <v>75</v>
      </c>
      <c r="K6" s="302"/>
      <c r="L6" s="263">
        <f>E6*$K6/1000000</f>
        <v>0</v>
      </c>
      <c r="M6" s="234"/>
      <c r="N6" s="234"/>
      <c r="O6" s="234"/>
      <c r="P6" s="263">
        <f aca="true" t="shared" si="1" ref="P6:Q9">I6*$K6/1000000</f>
        <v>0</v>
      </c>
      <c r="Q6" s="263">
        <f t="shared" si="1"/>
        <v>0</v>
      </c>
    </row>
    <row r="7" spans="1:17" s="91" customFormat="1" ht="25.5">
      <c r="A7" s="83"/>
      <c r="B7" s="119"/>
      <c r="C7" s="119">
        <v>2</v>
      </c>
      <c r="D7" s="37" t="s">
        <v>82</v>
      </c>
      <c r="E7" s="143">
        <v>350</v>
      </c>
      <c r="F7" s="143"/>
      <c r="G7" s="143" t="s">
        <v>119</v>
      </c>
      <c r="H7" s="143" t="s">
        <v>119</v>
      </c>
      <c r="I7" s="143">
        <v>500</v>
      </c>
      <c r="J7" s="143">
        <v>15</v>
      </c>
      <c r="K7" s="302"/>
      <c r="L7" s="263">
        <f>E7*$K7/1000000</f>
        <v>0</v>
      </c>
      <c r="M7" s="234"/>
      <c r="N7" s="234"/>
      <c r="O7" s="234"/>
      <c r="P7" s="263">
        <f t="shared" si="1"/>
        <v>0</v>
      </c>
      <c r="Q7" s="263">
        <f t="shared" si="1"/>
        <v>0</v>
      </c>
    </row>
    <row r="8" spans="1:17" s="91" customFormat="1" ht="12.75">
      <c r="A8" s="83"/>
      <c r="B8" s="119"/>
      <c r="C8" s="119">
        <v>3</v>
      </c>
      <c r="D8" s="37" t="s">
        <v>81</v>
      </c>
      <c r="E8" s="143">
        <v>30</v>
      </c>
      <c r="F8" s="143"/>
      <c r="G8" s="143" t="s">
        <v>119</v>
      </c>
      <c r="H8" s="143" t="s">
        <v>119</v>
      </c>
      <c r="I8" s="143">
        <v>200</v>
      </c>
      <c r="J8" s="143">
        <v>7</v>
      </c>
      <c r="K8" s="302"/>
      <c r="L8" s="263">
        <f>E8*$K8/1000000</f>
        <v>0</v>
      </c>
      <c r="M8" s="234"/>
      <c r="N8" s="234"/>
      <c r="O8" s="234"/>
      <c r="P8" s="263">
        <f t="shared" si="1"/>
        <v>0</v>
      </c>
      <c r="Q8" s="263">
        <f t="shared" si="1"/>
        <v>0</v>
      </c>
    </row>
    <row r="9" spans="1:17" s="91" customFormat="1" ht="25.5">
      <c r="A9" s="83"/>
      <c r="B9" s="156"/>
      <c r="C9" s="157">
        <v>4</v>
      </c>
      <c r="D9" s="41" t="s">
        <v>80</v>
      </c>
      <c r="E9" s="121">
        <v>0.5</v>
      </c>
      <c r="F9" s="121"/>
      <c r="G9" s="121" t="s">
        <v>119</v>
      </c>
      <c r="H9" s="121" t="s">
        <v>119</v>
      </c>
      <c r="I9" s="121">
        <v>15</v>
      </c>
      <c r="J9" s="121">
        <v>1.5</v>
      </c>
      <c r="K9" s="295"/>
      <c r="L9" s="264">
        <f>E9*$K9/1000000</f>
        <v>0</v>
      </c>
      <c r="M9" s="235"/>
      <c r="N9" s="235"/>
      <c r="O9" s="235"/>
      <c r="P9" s="264">
        <f t="shared" si="1"/>
        <v>0</v>
      </c>
      <c r="Q9" s="264">
        <f t="shared" si="1"/>
        <v>0</v>
      </c>
    </row>
    <row r="10" spans="1:17" s="91" customFormat="1" ht="12.75">
      <c r="A10" s="153"/>
      <c r="B10" s="84" t="s">
        <v>27</v>
      </c>
      <c r="C10" s="84"/>
      <c r="D10" s="73" t="s">
        <v>246</v>
      </c>
      <c r="E10" s="154"/>
      <c r="F10" s="154"/>
      <c r="G10" s="154"/>
      <c r="H10" s="154"/>
      <c r="I10" s="154"/>
      <c r="J10" s="154"/>
      <c r="K10" s="300">
        <f aca="true" t="shared" si="2" ref="K10:Q10">K11+K12+K13+K14</f>
        <v>0</v>
      </c>
      <c r="L10" s="247">
        <f t="shared" si="2"/>
        <v>0</v>
      </c>
      <c r="M10" s="195">
        <f t="shared" si="2"/>
        <v>0</v>
      </c>
      <c r="N10" s="195">
        <f t="shared" si="2"/>
        <v>0</v>
      </c>
      <c r="O10" s="195">
        <f t="shared" si="2"/>
        <v>0</v>
      </c>
      <c r="P10" s="247">
        <f t="shared" si="2"/>
        <v>0</v>
      </c>
      <c r="Q10" s="247">
        <f t="shared" si="2"/>
        <v>0</v>
      </c>
    </row>
    <row r="11" spans="1:17" s="91" customFormat="1" ht="25.5">
      <c r="A11" s="83"/>
      <c r="B11" s="119"/>
      <c r="C11" s="119">
        <v>1</v>
      </c>
      <c r="D11" s="37" t="s">
        <v>83</v>
      </c>
      <c r="E11" s="155">
        <v>35000</v>
      </c>
      <c r="F11" s="143"/>
      <c r="G11" s="143" t="s">
        <v>119</v>
      </c>
      <c r="H11" s="143" t="s">
        <v>119</v>
      </c>
      <c r="I11" s="155">
        <v>9000</v>
      </c>
      <c r="J11" s="143"/>
      <c r="K11" s="302"/>
      <c r="L11" s="263">
        <f>E11*$K11/1000000</f>
        <v>0</v>
      </c>
      <c r="M11" s="234"/>
      <c r="N11" s="234"/>
      <c r="O11" s="234"/>
      <c r="P11" s="263">
        <f aca="true" t="shared" si="3" ref="P11:Q14">I11*$K11/1000000</f>
        <v>0</v>
      </c>
      <c r="Q11" s="263">
        <f t="shared" si="3"/>
        <v>0</v>
      </c>
    </row>
    <row r="12" spans="1:17" s="91" customFormat="1" ht="25.5">
      <c r="A12" s="83"/>
      <c r="B12" s="119"/>
      <c r="C12" s="119">
        <v>2</v>
      </c>
      <c r="D12" s="37" t="s">
        <v>82</v>
      </c>
      <c r="E12" s="143">
        <v>350</v>
      </c>
      <c r="F12" s="143"/>
      <c r="G12" s="143" t="s">
        <v>119</v>
      </c>
      <c r="H12" s="143" t="s">
        <v>119</v>
      </c>
      <c r="I12" s="155">
        <v>900</v>
      </c>
      <c r="J12" s="143"/>
      <c r="K12" s="302"/>
      <c r="L12" s="263">
        <f>E12*$K12/1000000</f>
        <v>0</v>
      </c>
      <c r="M12" s="234"/>
      <c r="N12" s="234"/>
      <c r="O12" s="234"/>
      <c r="P12" s="263">
        <f t="shared" si="3"/>
        <v>0</v>
      </c>
      <c r="Q12" s="263">
        <f t="shared" si="3"/>
        <v>0</v>
      </c>
    </row>
    <row r="13" spans="1:17" s="91" customFormat="1" ht="12.75">
      <c r="A13" s="83"/>
      <c r="B13" s="119"/>
      <c r="C13" s="119">
        <v>3</v>
      </c>
      <c r="D13" s="37" t="s">
        <v>81</v>
      </c>
      <c r="E13" s="143">
        <v>10</v>
      </c>
      <c r="F13" s="143"/>
      <c r="G13" s="143" t="s">
        <v>119</v>
      </c>
      <c r="H13" s="143" t="s">
        <v>119</v>
      </c>
      <c r="I13" s="155">
        <v>450</v>
      </c>
      <c r="J13" s="143"/>
      <c r="K13" s="302"/>
      <c r="L13" s="263">
        <f>E13*$K13/1000000</f>
        <v>0</v>
      </c>
      <c r="M13" s="234"/>
      <c r="N13" s="234"/>
      <c r="O13" s="234"/>
      <c r="P13" s="263">
        <f t="shared" si="3"/>
        <v>0</v>
      </c>
      <c r="Q13" s="263">
        <f t="shared" si="3"/>
        <v>0</v>
      </c>
    </row>
    <row r="14" spans="1:17" s="91" customFormat="1" ht="25.5">
      <c r="A14" s="83"/>
      <c r="B14" s="120"/>
      <c r="C14" s="120">
        <v>4</v>
      </c>
      <c r="D14" s="41" t="s">
        <v>80</v>
      </c>
      <c r="E14" s="121">
        <v>0.75</v>
      </c>
      <c r="F14" s="121"/>
      <c r="G14" s="121" t="s">
        <v>119</v>
      </c>
      <c r="H14" s="121" t="s">
        <v>119</v>
      </c>
      <c r="I14" s="273">
        <v>30</v>
      </c>
      <c r="J14" s="121"/>
      <c r="K14" s="295"/>
      <c r="L14" s="297">
        <f>E14*$K14/1000000</f>
        <v>0</v>
      </c>
      <c r="M14" s="235"/>
      <c r="N14" s="235"/>
      <c r="O14" s="235"/>
      <c r="P14" s="264">
        <f t="shared" si="3"/>
        <v>0</v>
      </c>
      <c r="Q14" s="264">
        <f t="shared" si="3"/>
        <v>0</v>
      </c>
    </row>
    <row r="15" spans="1:17" s="91" customFormat="1" ht="25.5">
      <c r="A15" s="153"/>
      <c r="B15" s="84" t="s">
        <v>28</v>
      </c>
      <c r="C15" s="84"/>
      <c r="D15" s="73" t="s">
        <v>245</v>
      </c>
      <c r="E15" s="154"/>
      <c r="F15" s="154"/>
      <c r="G15" s="154"/>
      <c r="H15" s="154"/>
      <c r="I15" s="154"/>
      <c r="J15" s="154"/>
      <c r="K15" s="300">
        <f aca="true" t="shared" si="4" ref="K15:Q15">K16+K17+K18+K19</f>
        <v>0</v>
      </c>
      <c r="L15" s="247">
        <f t="shared" si="4"/>
        <v>0</v>
      </c>
      <c r="M15" s="195">
        <f t="shared" si="4"/>
        <v>0</v>
      </c>
      <c r="N15" s="195">
        <f t="shared" si="4"/>
        <v>0</v>
      </c>
      <c r="O15" s="195">
        <f t="shared" si="4"/>
        <v>0</v>
      </c>
      <c r="P15" s="247">
        <f t="shared" si="4"/>
        <v>0</v>
      </c>
      <c r="Q15" s="247">
        <f t="shared" si="4"/>
        <v>0</v>
      </c>
    </row>
    <row r="16" spans="1:17" s="91" customFormat="1" ht="25.5">
      <c r="A16" s="83"/>
      <c r="B16" s="119"/>
      <c r="C16" s="119">
        <v>1</v>
      </c>
      <c r="D16" s="37" t="s">
        <v>84</v>
      </c>
      <c r="E16" s="155">
        <v>40000</v>
      </c>
      <c r="F16" s="143"/>
      <c r="G16" s="143" t="s">
        <v>119</v>
      </c>
      <c r="H16" s="143" t="s">
        <v>119</v>
      </c>
      <c r="I16" s="155"/>
      <c r="J16" s="143">
        <v>200</v>
      </c>
      <c r="K16" s="302"/>
      <c r="L16" s="263">
        <f>E16*$K16/1000000</f>
        <v>0</v>
      </c>
      <c r="M16" s="234"/>
      <c r="N16" s="234"/>
      <c r="O16" s="234"/>
      <c r="P16" s="263">
        <f aca="true" t="shared" si="5" ref="P16:Q19">I16*$K16/1000000</f>
        <v>0</v>
      </c>
      <c r="Q16" s="263">
        <f t="shared" si="5"/>
        <v>0</v>
      </c>
    </row>
    <row r="17" spans="1:17" s="91" customFormat="1" ht="25.5">
      <c r="A17" s="83"/>
      <c r="B17" s="119"/>
      <c r="C17" s="119">
        <v>2</v>
      </c>
      <c r="D17" s="37" t="s">
        <v>85</v>
      </c>
      <c r="E17" s="155">
        <v>3000</v>
      </c>
      <c r="F17" s="143"/>
      <c r="G17" s="143" t="s">
        <v>119</v>
      </c>
      <c r="H17" s="143" t="s">
        <v>119</v>
      </c>
      <c r="I17" s="155"/>
      <c r="J17" s="143">
        <v>20</v>
      </c>
      <c r="K17" s="302"/>
      <c r="L17" s="263">
        <f>E17*$K17/1000000</f>
        <v>0</v>
      </c>
      <c r="M17" s="234"/>
      <c r="N17" s="234"/>
      <c r="O17" s="234"/>
      <c r="P17" s="263">
        <f t="shared" si="5"/>
        <v>0</v>
      </c>
      <c r="Q17" s="263">
        <f t="shared" si="5"/>
        <v>0</v>
      </c>
    </row>
    <row r="18" spans="1:17" s="91" customFormat="1" ht="25.5">
      <c r="A18" s="83"/>
      <c r="B18" s="119"/>
      <c r="C18" s="119">
        <v>3</v>
      </c>
      <c r="D18" s="37" t="s">
        <v>91</v>
      </c>
      <c r="E18" s="143">
        <v>525</v>
      </c>
      <c r="F18" s="143"/>
      <c r="G18" s="143" t="s">
        <v>119</v>
      </c>
      <c r="H18" s="143" t="s">
        <v>119</v>
      </c>
      <c r="I18" s="155">
        <v>920</v>
      </c>
      <c r="J18" s="143"/>
      <c r="K18" s="302"/>
      <c r="L18" s="263">
        <f>E18*$K18/1000000</f>
        <v>0</v>
      </c>
      <c r="M18" s="234"/>
      <c r="N18" s="234"/>
      <c r="O18" s="234"/>
      <c r="P18" s="263">
        <f t="shared" si="5"/>
        <v>0</v>
      </c>
      <c r="Q18" s="263">
        <f t="shared" si="5"/>
        <v>0</v>
      </c>
    </row>
    <row r="19" spans="1:17" s="91" customFormat="1" ht="25.5">
      <c r="A19" s="83"/>
      <c r="B19" s="120"/>
      <c r="C19" s="120">
        <v>4</v>
      </c>
      <c r="D19" s="41" t="s">
        <v>92</v>
      </c>
      <c r="E19" s="121">
        <v>1</v>
      </c>
      <c r="F19" s="121"/>
      <c r="G19" s="121" t="s">
        <v>119</v>
      </c>
      <c r="H19" s="121" t="s">
        <v>119</v>
      </c>
      <c r="I19" s="273">
        <v>150</v>
      </c>
      <c r="J19" s="121"/>
      <c r="K19" s="295"/>
      <c r="L19" s="264">
        <f>E19*K19/1000000</f>
        <v>0</v>
      </c>
      <c r="M19" s="235"/>
      <c r="N19" s="235"/>
      <c r="O19" s="235"/>
      <c r="P19" s="264">
        <f t="shared" si="5"/>
        <v>0</v>
      </c>
      <c r="Q19" s="264">
        <f t="shared" si="5"/>
        <v>0</v>
      </c>
    </row>
    <row r="20" spans="1:17" s="91" customFormat="1" ht="25.5">
      <c r="A20" s="153"/>
      <c r="B20" s="84" t="s">
        <v>29</v>
      </c>
      <c r="C20" s="84"/>
      <c r="D20" s="73" t="s">
        <v>252</v>
      </c>
      <c r="E20" s="154"/>
      <c r="F20" s="154"/>
      <c r="G20" s="154"/>
      <c r="H20" s="154"/>
      <c r="I20" s="154"/>
      <c r="J20" s="154"/>
      <c r="K20" s="300">
        <f aca="true" t="shared" si="6" ref="K20:Q20">K21+K22+K23</f>
        <v>0</v>
      </c>
      <c r="L20" s="247">
        <f t="shared" si="6"/>
        <v>0</v>
      </c>
      <c r="M20" s="195">
        <f t="shared" si="6"/>
        <v>0</v>
      </c>
      <c r="N20" s="195">
        <f t="shared" si="6"/>
        <v>0</v>
      </c>
      <c r="O20" s="195">
        <f t="shared" si="6"/>
        <v>0</v>
      </c>
      <c r="P20" s="247">
        <f t="shared" si="6"/>
        <v>0</v>
      </c>
      <c r="Q20" s="247">
        <f t="shared" si="6"/>
        <v>0</v>
      </c>
    </row>
    <row r="21" spans="1:17" s="91" customFormat="1" ht="25.5">
      <c r="A21" s="83"/>
      <c r="B21" s="119"/>
      <c r="C21" s="119">
        <v>1</v>
      </c>
      <c r="D21" s="37" t="s">
        <v>86</v>
      </c>
      <c r="E21" s="155">
        <v>1000</v>
      </c>
      <c r="F21" s="143"/>
      <c r="G21" s="143" t="s">
        <v>119</v>
      </c>
      <c r="H21" s="143" t="s">
        <v>119</v>
      </c>
      <c r="I21" s="143"/>
      <c r="J21" s="143"/>
      <c r="K21" s="302"/>
      <c r="L21" s="263">
        <f>E21*$K21/1000000</f>
        <v>0</v>
      </c>
      <c r="M21" s="234"/>
      <c r="N21" s="234"/>
      <c r="O21" s="234"/>
      <c r="P21" s="263">
        <f aca="true" t="shared" si="7" ref="P21:Q23">I21*$K21/1000000</f>
        <v>0</v>
      </c>
      <c r="Q21" s="263">
        <f t="shared" si="7"/>
        <v>0</v>
      </c>
    </row>
    <row r="22" spans="1:17" s="91" customFormat="1" ht="25.5">
      <c r="A22" s="83"/>
      <c r="B22" s="119"/>
      <c r="C22" s="119">
        <v>2</v>
      </c>
      <c r="D22" s="37" t="s">
        <v>87</v>
      </c>
      <c r="E22" s="143">
        <v>50</v>
      </c>
      <c r="F22" s="143"/>
      <c r="G22" s="143" t="s">
        <v>119</v>
      </c>
      <c r="H22" s="143" t="s">
        <v>119</v>
      </c>
      <c r="I22" s="143"/>
      <c r="J22" s="143"/>
      <c r="K22" s="302"/>
      <c r="L22" s="263">
        <f>E22*$K22/1000000</f>
        <v>0</v>
      </c>
      <c r="M22" s="234"/>
      <c r="N22" s="234"/>
      <c r="O22" s="234"/>
      <c r="P22" s="263">
        <f t="shared" si="7"/>
        <v>0</v>
      </c>
      <c r="Q22" s="263">
        <f t="shared" si="7"/>
        <v>0</v>
      </c>
    </row>
    <row r="23" spans="1:17" s="91" customFormat="1" ht="25.5">
      <c r="A23" s="83"/>
      <c r="B23" s="120"/>
      <c r="C23" s="120">
        <v>3</v>
      </c>
      <c r="D23" s="41" t="s">
        <v>92</v>
      </c>
      <c r="E23" s="121">
        <v>1</v>
      </c>
      <c r="F23" s="121"/>
      <c r="G23" s="121" t="s">
        <v>119</v>
      </c>
      <c r="H23" s="121" t="s">
        <v>119</v>
      </c>
      <c r="I23" s="121">
        <v>150</v>
      </c>
      <c r="J23" s="121"/>
      <c r="K23" s="295"/>
      <c r="L23" s="264">
        <f>E23*$K23/1000000</f>
        <v>0</v>
      </c>
      <c r="M23" s="235"/>
      <c r="N23" s="235"/>
      <c r="O23" s="235"/>
      <c r="P23" s="264">
        <f t="shared" si="7"/>
        <v>0</v>
      </c>
      <c r="Q23" s="264">
        <f t="shared" si="7"/>
        <v>0</v>
      </c>
    </row>
    <row r="24" spans="1:17" s="91" customFormat="1" ht="12.75">
      <c r="A24" s="153"/>
      <c r="B24" s="84" t="s">
        <v>31</v>
      </c>
      <c r="C24" s="84"/>
      <c r="D24" s="73" t="s">
        <v>243</v>
      </c>
      <c r="E24" s="154"/>
      <c r="F24" s="154"/>
      <c r="G24" s="154"/>
      <c r="H24" s="154"/>
      <c r="I24" s="154"/>
      <c r="J24" s="154"/>
      <c r="K24" s="300">
        <f aca="true" t="shared" si="8" ref="K24:Q24">K25+K26+K27</f>
        <v>0</v>
      </c>
      <c r="L24" s="247">
        <f t="shared" si="8"/>
        <v>0</v>
      </c>
      <c r="M24" s="195">
        <f t="shared" si="8"/>
        <v>0</v>
      </c>
      <c r="N24" s="195">
        <f t="shared" si="8"/>
        <v>0</v>
      </c>
      <c r="O24" s="195">
        <f t="shared" si="8"/>
        <v>0</v>
      </c>
      <c r="P24" s="247">
        <f t="shared" si="8"/>
        <v>0</v>
      </c>
      <c r="Q24" s="247">
        <f t="shared" si="8"/>
        <v>0</v>
      </c>
    </row>
    <row r="25" spans="1:17" s="91" customFormat="1" ht="25.5">
      <c r="A25" s="83"/>
      <c r="B25" s="119"/>
      <c r="C25" s="119">
        <v>1</v>
      </c>
      <c r="D25" s="37" t="s">
        <v>88</v>
      </c>
      <c r="E25" s="143">
        <v>50</v>
      </c>
      <c r="F25" s="143"/>
      <c r="G25" s="143" t="s">
        <v>119</v>
      </c>
      <c r="H25" s="143" t="s">
        <v>119</v>
      </c>
      <c r="I25" s="143">
        <v>23</v>
      </c>
      <c r="J25" s="143"/>
      <c r="K25" s="302"/>
      <c r="L25" s="263">
        <f>E25*$K25/1000000</f>
        <v>0</v>
      </c>
      <c r="M25" s="234"/>
      <c r="N25" s="234"/>
      <c r="O25" s="234"/>
      <c r="P25" s="263">
        <f aca="true" t="shared" si="9" ref="P25:Q27">I25*$K25/1000000</f>
        <v>0</v>
      </c>
      <c r="Q25" s="263">
        <f t="shared" si="9"/>
        <v>0</v>
      </c>
    </row>
    <row r="26" spans="1:17" s="91" customFormat="1" ht="25.5">
      <c r="A26" s="83"/>
      <c r="B26" s="119"/>
      <c r="C26" s="119">
        <v>2</v>
      </c>
      <c r="D26" s="37" t="s">
        <v>89</v>
      </c>
      <c r="E26" s="143">
        <v>4</v>
      </c>
      <c r="F26" s="143"/>
      <c r="G26" s="143" t="s">
        <v>119</v>
      </c>
      <c r="H26" s="143" t="s">
        <v>119</v>
      </c>
      <c r="I26" s="143">
        <v>0.5</v>
      </c>
      <c r="J26" s="143"/>
      <c r="K26" s="302"/>
      <c r="L26" s="263">
        <f>E26*$K26/1000000</f>
        <v>0</v>
      </c>
      <c r="M26" s="234"/>
      <c r="N26" s="234"/>
      <c r="O26" s="234"/>
      <c r="P26" s="263">
        <f t="shared" si="9"/>
        <v>0</v>
      </c>
      <c r="Q26" s="263">
        <f t="shared" si="9"/>
        <v>0</v>
      </c>
    </row>
    <row r="27" spans="1:17" s="91" customFormat="1" ht="12.75">
      <c r="A27" s="83"/>
      <c r="B27" s="120"/>
      <c r="C27" s="120">
        <v>3</v>
      </c>
      <c r="D27" s="41" t="s">
        <v>90</v>
      </c>
      <c r="E27" s="121">
        <v>0.4</v>
      </c>
      <c r="F27" s="121"/>
      <c r="G27" s="121" t="s">
        <v>119</v>
      </c>
      <c r="H27" s="121" t="s">
        <v>119</v>
      </c>
      <c r="I27" s="121">
        <v>0.5</v>
      </c>
      <c r="J27" s="121"/>
      <c r="K27" s="295"/>
      <c r="L27" s="264">
        <f>E27*$K27/1000000</f>
        <v>0</v>
      </c>
      <c r="M27" s="235"/>
      <c r="N27" s="235"/>
      <c r="O27" s="235"/>
      <c r="P27" s="264">
        <f t="shared" si="9"/>
        <v>0</v>
      </c>
      <c r="Q27" s="264">
        <f t="shared" si="9"/>
        <v>0</v>
      </c>
    </row>
    <row r="28" spans="1:17" s="91" customFormat="1" ht="25.5">
      <c r="A28" s="153"/>
      <c r="B28" s="84" t="s">
        <v>32</v>
      </c>
      <c r="C28" s="84"/>
      <c r="D28" s="73" t="s">
        <v>244</v>
      </c>
      <c r="E28" s="154"/>
      <c r="F28" s="154"/>
      <c r="G28" s="154"/>
      <c r="H28" s="154"/>
      <c r="I28" s="154"/>
      <c r="J28" s="154"/>
      <c r="K28" s="300">
        <f aca="true" t="shared" si="10" ref="K28:Q28">K29+K30+K31</f>
        <v>0</v>
      </c>
      <c r="L28" s="247">
        <f t="shared" si="10"/>
        <v>0</v>
      </c>
      <c r="M28" s="195">
        <f t="shared" si="10"/>
        <v>0</v>
      </c>
      <c r="N28" s="195">
        <f t="shared" si="10"/>
        <v>0</v>
      </c>
      <c r="O28" s="195">
        <f t="shared" si="10"/>
        <v>0</v>
      </c>
      <c r="P28" s="247">
        <f t="shared" si="10"/>
        <v>0</v>
      </c>
      <c r="Q28" s="247">
        <f t="shared" si="10"/>
        <v>0</v>
      </c>
    </row>
    <row r="29" spans="1:17" s="91" customFormat="1" ht="25.5">
      <c r="A29" s="83"/>
      <c r="B29" s="119"/>
      <c r="C29" s="119">
        <v>1</v>
      </c>
      <c r="D29" s="37" t="s">
        <v>88</v>
      </c>
      <c r="E29" s="143">
        <v>100</v>
      </c>
      <c r="F29" s="143"/>
      <c r="G29" s="143" t="s">
        <v>119</v>
      </c>
      <c r="H29" s="143" t="s">
        <v>119</v>
      </c>
      <c r="I29" s="155">
        <v>1000</v>
      </c>
      <c r="J29" s="143"/>
      <c r="K29" s="302"/>
      <c r="L29" s="263">
        <f>E29*$K29/1000000</f>
        <v>0</v>
      </c>
      <c r="M29" s="234"/>
      <c r="N29" s="234"/>
      <c r="O29" s="234"/>
      <c r="P29" s="263">
        <f aca="true" t="shared" si="11" ref="P29:Q31">I29*$K29/1000000</f>
        <v>0</v>
      </c>
      <c r="Q29" s="263">
        <f t="shared" si="11"/>
        <v>0</v>
      </c>
    </row>
    <row r="30" spans="1:17" s="91" customFormat="1" ht="25.5">
      <c r="A30" s="83"/>
      <c r="B30" s="119"/>
      <c r="C30" s="119">
        <v>2</v>
      </c>
      <c r="D30" s="37" t="s">
        <v>89</v>
      </c>
      <c r="E30" s="143">
        <v>10</v>
      </c>
      <c r="F30" s="143"/>
      <c r="G30" s="143" t="s">
        <v>119</v>
      </c>
      <c r="H30" s="143" t="s">
        <v>119</v>
      </c>
      <c r="I30" s="143">
        <v>10</v>
      </c>
      <c r="J30" s="143"/>
      <c r="K30" s="302"/>
      <c r="L30" s="263">
        <f>E30*$K30/1000000</f>
        <v>0</v>
      </c>
      <c r="M30" s="234"/>
      <c r="N30" s="234"/>
      <c r="O30" s="234"/>
      <c r="P30" s="263">
        <f t="shared" si="11"/>
        <v>0</v>
      </c>
      <c r="Q30" s="263">
        <f t="shared" si="11"/>
        <v>0</v>
      </c>
    </row>
    <row r="31" spans="1:17" s="91" customFormat="1" ht="12.75">
      <c r="A31" s="83"/>
      <c r="B31" s="120"/>
      <c r="C31" s="120">
        <v>3</v>
      </c>
      <c r="D31" s="41" t="s">
        <v>90</v>
      </c>
      <c r="E31" s="121">
        <v>1</v>
      </c>
      <c r="F31" s="121"/>
      <c r="G31" s="121" t="s">
        <v>119</v>
      </c>
      <c r="H31" s="121" t="s">
        <v>119</v>
      </c>
      <c r="I31" s="121">
        <v>0.2</v>
      </c>
      <c r="J31" s="121"/>
      <c r="K31" s="295"/>
      <c r="L31" s="264">
        <f>E31*$K31/1000000</f>
        <v>0</v>
      </c>
      <c r="M31" s="235"/>
      <c r="N31" s="235"/>
      <c r="O31" s="235"/>
      <c r="P31" s="264">
        <f t="shared" si="11"/>
        <v>0</v>
      </c>
      <c r="Q31" s="264">
        <f t="shared" si="11"/>
        <v>0</v>
      </c>
    </row>
    <row r="32" spans="1:17" s="91" customFormat="1" ht="12.75">
      <c r="A32" s="153"/>
      <c r="B32" s="84" t="s">
        <v>34</v>
      </c>
      <c r="C32" s="84"/>
      <c r="D32" s="73" t="s">
        <v>93</v>
      </c>
      <c r="E32" s="154"/>
      <c r="F32" s="154"/>
      <c r="G32" s="154"/>
      <c r="H32" s="154"/>
      <c r="I32" s="154"/>
      <c r="J32" s="154"/>
      <c r="K32" s="300">
        <f aca="true" t="shared" si="12" ref="K32:Q32">K33+K34+K35</f>
        <v>0</v>
      </c>
      <c r="L32" s="247">
        <f t="shared" si="12"/>
        <v>0</v>
      </c>
      <c r="M32" s="195">
        <f t="shared" si="12"/>
        <v>0</v>
      </c>
      <c r="N32" s="195">
        <f t="shared" si="12"/>
        <v>0</v>
      </c>
      <c r="O32" s="195">
        <f t="shared" si="12"/>
        <v>0</v>
      </c>
      <c r="P32" s="247">
        <f t="shared" si="12"/>
        <v>0</v>
      </c>
      <c r="Q32" s="247">
        <f t="shared" si="12"/>
        <v>0</v>
      </c>
    </row>
    <row r="33" spans="1:17" s="91" customFormat="1" ht="25.5">
      <c r="A33" s="83"/>
      <c r="B33" s="119"/>
      <c r="C33" s="119">
        <v>1</v>
      </c>
      <c r="D33" s="37" t="s">
        <v>88</v>
      </c>
      <c r="E33" s="143">
        <v>500</v>
      </c>
      <c r="F33" s="143"/>
      <c r="G33" s="143" t="s">
        <v>119</v>
      </c>
      <c r="H33" s="143" t="s">
        <v>119</v>
      </c>
      <c r="I33" s="143"/>
      <c r="J33" s="143"/>
      <c r="K33" s="302"/>
      <c r="L33" s="263">
        <f>E33*$K33/1000000</f>
        <v>0</v>
      </c>
      <c r="M33" s="234"/>
      <c r="N33" s="234"/>
      <c r="O33" s="234"/>
      <c r="P33" s="263">
        <f aca="true" t="shared" si="13" ref="P33:Q35">I33*$K33/1000000</f>
        <v>0</v>
      </c>
      <c r="Q33" s="263">
        <f t="shared" si="13"/>
        <v>0</v>
      </c>
    </row>
    <row r="34" spans="1:17" s="91" customFormat="1" ht="25.5">
      <c r="A34" s="83"/>
      <c r="B34" s="119"/>
      <c r="C34" s="119">
        <v>2</v>
      </c>
      <c r="D34" s="37" t="s">
        <v>89</v>
      </c>
      <c r="E34" s="143">
        <v>50</v>
      </c>
      <c r="F34" s="143"/>
      <c r="G34" s="143" t="s">
        <v>119</v>
      </c>
      <c r="H34" s="143" t="s">
        <v>119</v>
      </c>
      <c r="I34" s="143"/>
      <c r="J34" s="143"/>
      <c r="K34" s="302"/>
      <c r="L34" s="263">
        <f>E34*$K34/1000000</f>
        <v>0</v>
      </c>
      <c r="M34" s="234"/>
      <c r="N34" s="234"/>
      <c r="O34" s="234"/>
      <c r="P34" s="263">
        <f t="shared" si="13"/>
        <v>0</v>
      </c>
      <c r="Q34" s="263">
        <f t="shared" si="13"/>
        <v>0</v>
      </c>
    </row>
    <row r="35" spans="1:17" s="91" customFormat="1" ht="13.5" thickBot="1">
      <c r="A35" s="144"/>
      <c r="B35" s="145"/>
      <c r="C35" s="145">
        <v>3</v>
      </c>
      <c r="D35" s="38" t="s">
        <v>90</v>
      </c>
      <c r="E35" s="146">
        <v>5</v>
      </c>
      <c r="F35" s="146"/>
      <c r="G35" s="146" t="s">
        <v>119</v>
      </c>
      <c r="H35" s="237" t="s">
        <v>119</v>
      </c>
      <c r="I35" s="146"/>
      <c r="J35" s="146"/>
      <c r="K35" s="294"/>
      <c r="L35" s="265">
        <f>E35*K35/1000000</f>
        <v>0</v>
      </c>
      <c r="M35" s="236"/>
      <c r="N35" s="236"/>
      <c r="O35" s="236"/>
      <c r="P35" s="263">
        <f t="shared" si="13"/>
        <v>0</v>
      </c>
      <c r="Q35" s="263">
        <f t="shared" si="13"/>
        <v>0</v>
      </c>
    </row>
    <row r="36" spans="1:17" ht="13.5" thickBot="1">
      <c r="A36" s="135">
        <v>1</v>
      </c>
      <c r="B36" s="136"/>
      <c r="C36" s="136"/>
      <c r="D36" s="137" t="s">
        <v>138</v>
      </c>
      <c r="E36" s="137"/>
      <c r="F36" s="137"/>
      <c r="G36" s="137"/>
      <c r="H36" s="137"/>
      <c r="I36" s="137"/>
      <c r="J36" s="137"/>
      <c r="K36" s="301">
        <f aca="true" t="shared" si="14" ref="K36:P36">K5+K10+K15+K20+K24+K28+K32</f>
        <v>0</v>
      </c>
      <c r="L36" s="24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249">
        <f t="shared" si="14"/>
        <v>0</v>
      </c>
      <c r="Q36" s="249">
        <f>Q5+Q10+Q15+Q20+Q24+Q28+Q32</f>
        <v>0</v>
      </c>
    </row>
    <row r="38" ht="12.75">
      <c r="P38" s="293"/>
    </row>
  </sheetData>
  <mergeCells count="2">
    <mergeCell ref="I2:J2"/>
    <mergeCell ref="E1:J1"/>
  </mergeCells>
  <printOptions/>
  <pageMargins left="0.5" right="0.5" top="0.9" bottom="0.7" header="0.4921259845" footer="0.4921259845"/>
  <pageSetup horizontalDpi="600" verticalDpi="600" orientation="landscape" paperSize="9" scale="60" r:id="rId1"/>
  <headerFooter alignWithMargins="0">
    <oddHeader>&amp;C&amp;A</oddHeader>
    <oddFooter>&amp;CPage &amp;P&amp;REmission Factors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70" zoomScaleNormal="70" workbookViewId="0" topLeftCell="A34">
      <selection activeCell="L64" sqref="L64"/>
    </sheetView>
  </sheetViews>
  <sheetFormatPr defaultColWidth="9.33203125" defaultRowHeight="12.75"/>
  <cols>
    <col min="1" max="1" width="4.66015625" style="0" customWidth="1"/>
    <col min="2" max="2" width="5.66015625" style="0" customWidth="1"/>
    <col min="3" max="3" width="7.66015625" style="0" customWidth="1"/>
    <col min="4" max="4" width="42" style="0" customWidth="1"/>
    <col min="5" max="5" width="6.83203125" style="0" bestFit="1" customWidth="1"/>
    <col min="6" max="6" width="7.5" style="0" bestFit="1" customWidth="1"/>
    <col min="7" max="7" width="6.33203125" style="0" bestFit="1" customWidth="1"/>
    <col min="8" max="9" width="9.66015625" style="0" bestFit="1" customWidth="1"/>
    <col min="10" max="10" width="15.66015625" style="0" bestFit="1" customWidth="1"/>
    <col min="11" max="15" width="20" style="0" bestFit="1" customWidth="1"/>
    <col min="16" max="16384" width="12" style="0" customWidth="1"/>
  </cols>
  <sheetData>
    <row r="1" spans="1:15" ht="12.75">
      <c r="A1" s="2"/>
      <c r="B1" s="15"/>
      <c r="C1" s="15"/>
      <c r="D1" s="6" t="s">
        <v>21</v>
      </c>
      <c r="E1" s="351" t="s">
        <v>77</v>
      </c>
      <c r="F1" s="344"/>
      <c r="G1" s="344"/>
      <c r="H1" s="344"/>
      <c r="I1" s="344"/>
      <c r="J1" s="166" t="s">
        <v>189</v>
      </c>
      <c r="K1" s="159" t="s">
        <v>191</v>
      </c>
      <c r="L1" s="159" t="s">
        <v>191</v>
      </c>
      <c r="M1" s="159" t="s">
        <v>191</v>
      </c>
      <c r="N1" s="159" t="s">
        <v>191</v>
      </c>
      <c r="O1" s="159" t="s">
        <v>191</v>
      </c>
    </row>
    <row r="2" spans="1:15" ht="13.5" thickBot="1">
      <c r="A2" s="4" t="s">
        <v>19</v>
      </c>
      <c r="B2" s="10" t="s">
        <v>20</v>
      </c>
      <c r="C2" s="10" t="s">
        <v>279</v>
      </c>
      <c r="D2" s="7"/>
      <c r="E2" s="10" t="s">
        <v>25</v>
      </c>
      <c r="F2" s="10" t="s">
        <v>0</v>
      </c>
      <c r="G2" s="13" t="s">
        <v>137</v>
      </c>
      <c r="H2" s="13" t="s">
        <v>253</v>
      </c>
      <c r="I2" s="74" t="s">
        <v>254</v>
      </c>
      <c r="J2" s="167" t="s">
        <v>190</v>
      </c>
      <c r="K2" s="160" t="s">
        <v>192</v>
      </c>
      <c r="L2" s="160" t="s">
        <v>192</v>
      </c>
      <c r="M2" s="160" t="s">
        <v>192</v>
      </c>
      <c r="N2" s="160" t="s">
        <v>192</v>
      </c>
      <c r="O2" s="160" t="s">
        <v>192</v>
      </c>
    </row>
    <row r="3" spans="1:15" ht="13.5" thickBot="1">
      <c r="A3" s="59">
        <v>2</v>
      </c>
      <c r="B3" s="60"/>
      <c r="C3" s="61"/>
      <c r="D3" s="62" t="s">
        <v>5</v>
      </c>
      <c r="E3" s="63"/>
      <c r="F3" s="62"/>
      <c r="G3" s="62"/>
      <c r="H3" s="62"/>
      <c r="I3" s="62"/>
      <c r="J3" s="168"/>
      <c r="K3" s="161" t="s">
        <v>25</v>
      </c>
      <c r="L3" s="161" t="s">
        <v>0</v>
      </c>
      <c r="M3" s="161" t="s">
        <v>137</v>
      </c>
      <c r="N3" s="161" t="s">
        <v>253</v>
      </c>
      <c r="O3" s="161" t="s">
        <v>254</v>
      </c>
    </row>
    <row r="4" spans="1:15" ht="12.75">
      <c r="A4" s="3"/>
      <c r="B4" s="25" t="s">
        <v>26</v>
      </c>
      <c r="C4" s="16"/>
      <c r="D4" s="21" t="s">
        <v>6</v>
      </c>
      <c r="E4" s="14"/>
      <c r="F4" s="8"/>
      <c r="G4" s="8"/>
      <c r="H4" s="8"/>
      <c r="I4" s="8"/>
      <c r="J4" s="296">
        <f aca="true" t="shared" si="0" ref="J4:O4">J5+J6+J7</f>
        <v>0</v>
      </c>
      <c r="K4" s="244">
        <f t="shared" si="0"/>
        <v>0</v>
      </c>
      <c r="L4" s="162">
        <f t="shared" si="0"/>
        <v>0</v>
      </c>
      <c r="M4" s="162">
        <f t="shared" si="0"/>
        <v>0</v>
      </c>
      <c r="N4" s="162">
        <f t="shared" si="0"/>
        <v>0</v>
      </c>
      <c r="O4" s="244">
        <f t="shared" si="0"/>
        <v>0</v>
      </c>
    </row>
    <row r="5" spans="1:15" ht="12.75">
      <c r="A5" s="3"/>
      <c r="B5" s="16"/>
      <c r="C5" s="17">
        <v>1</v>
      </c>
      <c r="D5" s="8" t="s">
        <v>94</v>
      </c>
      <c r="E5" s="14">
        <v>20</v>
      </c>
      <c r="F5" s="8" t="s">
        <v>95</v>
      </c>
      <c r="G5" s="8" t="s">
        <v>95</v>
      </c>
      <c r="H5" s="8" t="s">
        <v>95</v>
      </c>
      <c r="I5" s="8">
        <v>0.003</v>
      </c>
      <c r="J5" s="303"/>
      <c r="K5" s="242">
        <f>E5*$J5/1000000</f>
        <v>0</v>
      </c>
      <c r="L5" s="163"/>
      <c r="M5" s="163"/>
      <c r="N5" s="163"/>
      <c r="O5" s="242">
        <f>I5*$J5/1000000</f>
        <v>0</v>
      </c>
    </row>
    <row r="6" spans="1:15" ht="12.75">
      <c r="A6" s="3"/>
      <c r="B6" s="16"/>
      <c r="C6" s="17">
        <v>2</v>
      </c>
      <c r="D6" s="8" t="s">
        <v>255</v>
      </c>
      <c r="E6" s="14">
        <v>4</v>
      </c>
      <c r="F6" s="8" t="s">
        <v>95</v>
      </c>
      <c r="G6" s="8" t="s">
        <v>95</v>
      </c>
      <c r="H6" s="8" t="s">
        <v>95</v>
      </c>
      <c r="I6" s="8">
        <v>0.003</v>
      </c>
      <c r="J6" s="303"/>
      <c r="K6" s="242">
        <f>E6*$J6/1000000</f>
        <v>0</v>
      </c>
      <c r="L6" s="163"/>
      <c r="M6" s="163"/>
      <c r="N6" s="163"/>
      <c r="O6" s="242">
        <f>I6*$J6/1000000</f>
        <v>0</v>
      </c>
    </row>
    <row r="7" spans="1:15" ht="12.75">
      <c r="A7" s="54"/>
      <c r="B7" s="40"/>
      <c r="C7" s="44">
        <v>3</v>
      </c>
      <c r="D7" s="42" t="s">
        <v>69</v>
      </c>
      <c r="E7" s="56">
        <v>0.3</v>
      </c>
      <c r="F7" s="42" t="s">
        <v>95</v>
      </c>
      <c r="G7" s="42" t="s">
        <v>95</v>
      </c>
      <c r="H7" s="42" t="s">
        <v>95</v>
      </c>
      <c r="I7" s="42">
        <v>0.003</v>
      </c>
      <c r="J7" s="304"/>
      <c r="K7" s="243">
        <f>E7*$J7/1000000</f>
        <v>0</v>
      </c>
      <c r="L7" s="164"/>
      <c r="M7" s="164"/>
      <c r="N7" s="164"/>
      <c r="O7" s="243">
        <f>I7*$J7/1000000</f>
        <v>0</v>
      </c>
    </row>
    <row r="8" spans="1:15" ht="12.75">
      <c r="A8" s="3"/>
      <c r="B8" s="20" t="s">
        <v>27</v>
      </c>
      <c r="C8" s="17"/>
      <c r="D8" s="21" t="s">
        <v>256</v>
      </c>
      <c r="E8" s="14"/>
      <c r="F8" s="8"/>
      <c r="G8" s="8"/>
      <c r="H8" s="8"/>
      <c r="I8" s="8"/>
      <c r="J8" s="296">
        <f>J9+J10+J11</f>
        <v>0</v>
      </c>
      <c r="K8" s="244">
        <f>K9+K10</f>
        <v>0</v>
      </c>
      <c r="L8" s="162">
        <f>L9+L10</f>
        <v>0</v>
      </c>
      <c r="M8" s="162">
        <f>M9+M10</f>
        <v>0</v>
      </c>
      <c r="N8" s="162">
        <f>N9+N10</f>
        <v>0</v>
      </c>
      <c r="O8" s="162">
        <f>O9+O10</f>
        <v>0</v>
      </c>
    </row>
    <row r="9" spans="1:15" ht="12.75">
      <c r="A9" s="3"/>
      <c r="B9" s="16"/>
      <c r="C9" s="33">
        <v>1</v>
      </c>
      <c r="D9" s="48" t="s">
        <v>257</v>
      </c>
      <c r="E9" s="8">
        <v>3</v>
      </c>
      <c r="F9" s="14">
        <v>0.06</v>
      </c>
      <c r="G9" s="8" t="s">
        <v>95</v>
      </c>
      <c r="H9" s="8" t="s">
        <v>95</v>
      </c>
      <c r="I9" s="8" t="s">
        <v>95</v>
      </c>
      <c r="J9" s="303"/>
      <c r="K9" s="242">
        <f>E9*$J9/1000000</f>
        <v>0</v>
      </c>
      <c r="L9" s="163">
        <f>F9*K9/1000000</f>
        <v>0</v>
      </c>
      <c r="M9" s="163"/>
      <c r="N9" s="163"/>
      <c r="O9" s="163"/>
    </row>
    <row r="10" spans="1:15" ht="12.75">
      <c r="A10" s="54"/>
      <c r="B10" s="40"/>
      <c r="C10" s="45">
        <v>2</v>
      </c>
      <c r="D10" s="50" t="s">
        <v>258</v>
      </c>
      <c r="E10" s="42">
        <v>0.3</v>
      </c>
      <c r="F10" s="56">
        <v>0.06</v>
      </c>
      <c r="G10" s="42" t="s">
        <v>95</v>
      </c>
      <c r="H10" s="42" t="s">
        <v>95</v>
      </c>
      <c r="I10" s="42" t="s">
        <v>95</v>
      </c>
      <c r="J10" s="304"/>
      <c r="K10" s="243">
        <f>E10*$J10/1000000</f>
        <v>0</v>
      </c>
      <c r="L10" s="164">
        <f>F10*K10/1000000</f>
        <v>0</v>
      </c>
      <c r="M10" s="164"/>
      <c r="N10" s="164"/>
      <c r="O10" s="164"/>
    </row>
    <row r="11" spans="1:15" ht="12.75">
      <c r="A11" s="3"/>
      <c r="B11" s="20" t="s">
        <v>28</v>
      </c>
      <c r="C11" s="17"/>
      <c r="D11" s="21" t="s">
        <v>259</v>
      </c>
      <c r="E11" s="14"/>
      <c r="F11" s="8"/>
      <c r="G11" s="8"/>
      <c r="H11" s="8"/>
      <c r="I11" s="8"/>
      <c r="J11" s="296">
        <f aca="true" t="shared" si="1" ref="J11:O11">J13+J14+J15+J16</f>
        <v>0</v>
      </c>
      <c r="K11" s="244">
        <f t="shared" si="1"/>
        <v>0</v>
      </c>
      <c r="L11" s="336">
        <f t="shared" si="1"/>
        <v>0</v>
      </c>
      <c r="M11" s="336">
        <f t="shared" si="1"/>
        <v>0</v>
      </c>
      <c r="N11" s="336">
        <f t="shared" si="1"/>
        <v>0</v>
      </c>
      <c r="O11" s="244">
        <f t="shared" si="1"/>
        <v>0</v>
      </c>
    </row>
    <row r="12" spans="1:15" ht="12.75">
      <c r="A12" s="3"/>
      <c r="B12" s="20"/>
      <c r="C12" s="17"/>
      <c r="D12" s="21" t="s">
        <v>260</v>
      </c>
      <c r="E12" s="14"/>
      <c r="F12" s="8"/>
      <c r="G12" s="8"/>
      <c r="H12" s="8"/>
      <c r="I12" s="8"/>
      <c r="J12" s="296"/>
      <c r="K12" s="244"/>
      <c r="L12" s="162"/>
      <c r="M12" s="162"/>
      <c r="N12" s="162"/>
      <c r="O12" s="244"/>
    </row>
    <row r="13" spans="1:15" ht="12.75">
      <c r="A13" s="3"/>
      <c r="B13" s="16"/>
      <c r="C13" s="17">
        <v>1</v>
      </c>
      <c r="D13" t="s">
        <v>96</v>
      </c>
      <c r="E13" s="14">
        <v>10</v>
      </c>
      <c r="F13" s="8" t="s">
        <v>95</v>
      </c>
      <c r="G13" s="8" t="s">
        <v>95</v>
      </c>
      <c r="H13" s="8" t="s">
        <v>119</v>
      </c>
      <c r="I13" s="8">
        <v>15</v>
      </c>
      <c r="J13" s="303"/>
      <c r="K13" s="242">
        <f>E13*$J13/1000000</f>
        <v>0</v>
      </c>
      <c r="L13" s="163"/>
      <c r="M13" s="163"/>
      <c r="N13" s="163"/>
      <c r="O13" s="242">
        <f>I13*$J13/1000000</f>
        <v>0</v>
      </c>
    </row>
    <row r="14" spans="1:15" ht="12.75">
      <c r="A14" s="3"/>
      <c r="B14" s="16"/>
      <c r="C14" s="17">
        <v>2</v>
      </c>
      <c r="D14" t="s">
        <v>97</v>
      </c>
      <c r="E14" s="14">
        <v>3</v>
      </c>
      <c r="F14" s="8" t="s">
        <v>95</v>
      </c>
      <c r="G14" s="8" t="s">
        <v>95</v>
      </c>
      <c r="H14" s="8" t="s">
        <v>119</v>
      </c>
      <c r="I14" s="8">
        <v>15</v>
      </c>
      <c r="J14" s="303"/>
      <c r="K14" s="242">
        <f>E14*$J14/1000000</f>
        <v>0</v>
      </c>
      <c r="L14" s="163"/>
      <c r="M14" s="163"/>
      <c r="N14" s="163"/>
      <c r="O14" s="242">
        <f>I14*$J14/1000000</f>
        <v>0</v>
      </c>
    </row>
    <row r="15" spans="1:15" ht="12.75">
      <c r="A15" s="3"/>
      <c r="B15" s="16"/>
      <c r="C15" s="17">
        <v>3</v>
      </c>
      <c r="D15" t="s">
        <v>291</v>
      </c>
      <c r="E15" s="14">
        <v>0.1</v>
      </c>
      <c r="F15" s="8" t="s">
        <v>95</v>
      </c>
      <c r="G15" s="8" t="s">
        <v>95</v>
      </c>
      <c r="H15" s="8" t="s">
        <v>119</v>
      </c>
      <c r="I15" s="8">
        <v>1.5</v>
      </c>
      <c r="J15" s="303"/>
      <c r="K15" s="242">
        <f>E15*$J15/1000000</f>
        <v>0</v>
      </c>
      <c r="L15" s="163"/>
      <c r="M15" s="163"/>
      <c r="N15" s="163"/>
      <c r="O15" s="242">
        <f>I15*$J15/1000000</f>
        <v>0</v>
      </c>
    </row>
    <row r="16" spans="1:15" ht="12.75">
      <c r="A16" s="54"/>
      <c r="B16" s="40"/>
      <c r="C16" s="44">
        <v>4</v>
      </c>
      <c r="D16" s="97" t="s">
        <v>292</v>
      </c>
      <c r="E16" s="56">
        <v>0.01</v>
      </c>
      <c r="F16" s="97" t="s">
        <v>95</v>
      </c>
      <c r="G16" s="56" t="s">
        <v>95</v>
      </c>
      <c r="H16" s="56" t="s">
        <v>119</v>
      </c>
      <c r="I16" s="97" t="s">
        <v>95</v>
      </c>
      <c r="J16" s="341"/>
      <c r="K16" s="243">
        <f>E16*$J16/1000000</f>
        <v>0</v>
      </c>
      <c r="L16" s="343"/>
      <c r="M16" s="342"/>
      <c r="N16" s="343"/>
      <c r="O16" s="343"/>
    </row>
    <row r="17" spans="1:15" ht="12.75">
      <c r="A17" s="3"/>
      <c r="B17" s="20"/>
      <c r="C17" s="17"/>
      <c r="D17" s="21" t="s">
        <v>261</v>
      </c>
      <c r="E17" s="14"/>
      <c r="F17" s="8"/>
      <c r="G17" s="8"/>
      <c r="H17" s="8"/>
      <c r="I17" s="8"/>
      <c r="J17" s="296">
        <f aca="true" t="shared" si="2" ref="J17:O17">J18+J19+J20+J21</f>
        <v>0</v>
      </c>
      <c r="K17" s="244">
        <f t="shared" si="2"/>
        <v>0</v>
      </c>
      <c r="L17" s="162">
        <f t="shared" si="2"/>
        <v>0</v>
      </c>
      <c r="M17" s="162">
        <f t="shared" si="2"/>
        <v>0</v>
      </c>
      <c r="N17" s="162">
        <f t="shared" si="2"/>
        <v>0</v>
      </c>
      <c r="O17" s="244">
        <f t="shared" si="2"/>
        <v>0</v>
      </c>
    </row>
    <row r="18" spans="1:15" ht="12.75">
      <c r="A18" s="3"/>
      <c r="B18" s="16"/>
      <c r="C18" s="17">
        <v>1</v>
      </c>
      <c r="D18" s="8" t="s">
        <v>98</v>
      </c>
      <c r="E18" s="14">
        <v>10</v>
      </c>
      <c r="F18" s="8" t="s">
        <v>95</v>
      </c>
      <c r="G18" s="8" t="s">
        <v>95</v>
      </c>
      <c r="H18" s="8" t="s">
        <v>95</v>
      </c>
      <c r="I18" s="8" t="s">
        <v>95</v>
      </c>
      <c r="J18" s="305"/>
      <c r="K18" s="242">
        <f>E18*$J18/1000000</f>
        <v>0</v>
      </c>
      <c r="L18" s="163"/>
      <c r="M18" s="163"/>
      <c r="N18" s="163"/>
      <c r="O18" s="163"/>
    </row>
    <row r="19" spans="1:15" ht="12.75">
      <c r="A19" s="3"/>
      <c r="B19" s="16"/>
      <c r="C19" s="17">
        <v>2</v>
      </c>
      <c r="D19" s="8" t="s">
        <v>99</v>
      </c>
      <c r="E19" s="14">
        <v>4.3</v>
      </c>
      <c r="F19" s="8" t="s">
        <v>95</v>
      </c>
      <c r="G19" s="8" t="s">
        <v>95</v>
      </c>
      <c r="H19" s="8" t="s">
        <v>95</v>
      </c>
      <c r="I19" s="8">
        <v>0.2</v>
      </c>
      <c r="J19" s="305"/>
      <c r="K19" s="242">
        <f>E19*$J19/1000000</f>
        <v>0</v>
      </c>
      <c r="L19" s="163"/>
      <c r="M19" s="163"/>
      <c r="N19" s="163"/>
      <c r="O19" s="242">
        <f>I19*$J19/1000000</f>
        <v>0</v>
      </c>
    </row>
    <row r="20" spans="1:15" ht="12.75">
      <c r="A20" s="3"/>
      <c r="B20" s="16"/>
      <c r="C20" s="17">
        <v>3</v>
      </c>
      <c r="D20" s="8" t="s">
        <v>100</v>
      </c>
      <c r="E20" s="14">
        <v>1</v>
      </c>
      <c r="F20" s="8" t="s">
        <v>95</v>
      </c>
      <c r="G20" s="8" t="s">
        <v>95</v>
      </c>
      <c r="H20" s="8" t="s">
        <v>95</v>
      </c>
      <c r="I20" s="8">
        <v>8</v>
      </c>
      <c r="J20" s="305"/>
      <c r="K20" s="242">
        <f>E20*$J20/1000000</f>
        <v>0</v>
      </c>
      <c r="L20" s="163"/>
      <c r="M20" s="163"/>
      <c r="N20" s="163"/>
      <c r="O20" s="242">
        <f>I20*$J20/1000000</f>
        <v>0</v>
      </c>
    </row>
    <row r="21" spans="1:15" ht="12.75">
      <c r="A21" s="54"/>
      <c r="B21" s="40"/>
      <c r="C21" s="44">
        <v>4</v>
      </c>
      <c r="D21" s="42" t="s">
        <v>101</v>
      </c>
      <c r="E21" s="56">
        <v>0.03</v>
      </c>
      <c r="F21" s="42" t="s">
        <v>95</v>
      </c>
      <c r="G21" s="42" t="s">
        <v>95</v>
      </c>
      <c r="H21" s="42" t="s">
        <v>95</v>
      </c>
      <c r="I21" s="42">
        <v>0.5</v>
      </c>
      <c r="J21" s="306"/>
      <c r="K21" s="243">
        <f>E21*$J21/1000000</f>
        <v>0</v>
      </c>
      <c r="L21" s="164"/>
      <c r="M21" s="164"/>
      <c r="N21" s="164"/>
      <c r="O21" s="243">
        <f>I21*$J21/1000000</f>
        <v>0</v>
      </c>
    </row>
    <row r="22" spans="1:15" ht="12.75">
      <c r="A22" s="3"/>
      <c r="B22" s="51" t="s">
        <v>29</v>
      </c>
      <c r="C22" s="17"/>
      <c r="D22" s="21" t="s">
        <v>30</v>
      </c>
      <c r="E22" s="14"/>
      <c r="F22" s="8"/>
      <c r="G22" s="8"/>
      <c r="H22" s="8"/>
      <c r="I22" s="8"/>
      <c r="J22" s="296">
        <f>J23+J24+J27</f>
        <v>0</v>
      </c>
      <c r="K22" s="244">
        <f>K23+K24+K25+K26+K27</f>
        <v>0</v>
      </c>
      <c r="L22" s="336">
        <f>L23+L24+L25+L26+L27</f>
        <v>0</v>
      </c>
      <c r="M22" s="336">
        <f>M23+M24+M25+M26+M27</f>
        <v>0</v>
      </c>
      <c r="N22" s="336">
        <f>N23+N24+N25+N26+N27</f>
        <v>0</v>
      </c>
      <c r="O22" s="336">
        <f>O23+O24+O25+O26+O27</f>
        <v>0</v>
      </c>
    </row>
    <row r="23" spans="1:15" ht="12.75">
      <c r="A23" s="3"/>
      <c r="B23" s="16"/>
      <c r="C23" s="17">
        <v>1</v>
      </c>
      <c r="D23" s="8" t="s">
        <v>262</v>
      </c>
      <c r="E23" s="81">
        <v>800</v>
      </c>
      <c r="F23" s="8" t="s">
        <v>95</v>
      </c>
      <c r="G23" s="8" t="s">
        <v>95</v>
      </c>
      <c r="H23" s="8" t="s">
        <v>95</v>
      </c>
      <c r="I23" s="8">
        <v>630</v>
      </c>
      <c r="J23" s="303"/>
      <c r="K23" s="242">
        <f>E23*$J23/1000000</f>
        <v>0</v>
      </c>
      <c r="L23" s="163"/>
      <c r="M23" s="163"/>
      <c r="N23" s="163"/>
      <c r="O23" s="242">
        <f>I23*$J23/1000000</f>
        <v>0</v>
      </c>
    </row>
    <row r="24" spans="1:15" ht="12.75">
      <c r="A24" s="3"/>
      <c r="B24" s="16"/>
      <c r="C24" s="17">
        <v>2</v>
      </c>
      <c r="D24" s="8" t="s">
        <v>263</v>
      </c>
      <c r="E24" s="81">
        <v>50</v>
      </c>
      <c r="F24" s="8" t="s">
        <v>95</v>
      </c>
      <c r="G24" s="8" t="s">
        <v>95</v>
      </c>
      <c r="H24" s="8" t="s">
        <v>95</v>
      </c>
      <c r="I24" s="8">
        <v>630</v>
      </c>
      <c r="J24" s="303"/>
      <c r="K24" s="242">
        <f>E24*$J24/1000000</f>
        <v>0</v>
      </c>
      <c r="L24" s="163"/>
      <c r="M24" s="163"/>
      <c r="N24" s="163"/>
      <c r="O24" s="242">
        <f>I24*$J24/1000000</f>
        <v>0</v>
      </c>
    </row>
    <row r="25" spans="1:15" ht="12.75">
      <c r="A25" s="3"/>
      <c r="B25" s="16"/>
      <c r="C25" s="17">
        <v>3</v>
      </c>
      <c r="D25" s="8" t="s">
        <v>264</v>
      </c>
      <c r="E25" s="81">
        <v>5</v>
      </c>
      <c r="F25" s="8" t="s">
        <v>95</v>
      </c>
      <c r="G25" s="8" t="s">
        <v>95</v>
      </c>
      <c r="H25" s="8" t="s">
        <v>95</v>
      </c>
      <c r="I25" s="8">
        <v>300</v>
      </c>
      <c r="J25" s="303"/>
      <c r="K25" s="242">
        <f>E25*$J25/1000000</f>
        <v>0</v>
      </c>
      <c r="L25" s="163"/>
      <c r="M25" s="163"/>
      <c r="N25" s="163"/>
      <c r="O25" s="242">
        <f>I25*$J25/1000000</f>
        <v>0</v>
      </c>
    </row>
    <row r="26" spans="1:15" ht="12.75">
      <c r="A26" s="3"/>
      <c r="B26" s="16"/>
      <c r="C26" s="17">
        <v>4</v>
      </c>
      <c r="D26" s="8" t="s">
        <v>290</v>
      </c>
      <c r="E26" s="340">
        <v>0.03</v>
      </c>
      <c r="F26" s="8" t="s">
        <v>95</v>
      </c>
      <c r="G26" s="8" t="s">
        <v>119</v>
      </c>
      <c r="H26" s="8" t="s">
        <v>119</v>
      </c>
      <c r="I26" s="8" t="s">
        <v>95</v>
      </c>
      <c r="J26" s="303"/>
      <c r="K26" s="242">
        <f>E26*$J26/1000000</f>
        <v>0</v>
      </c>
      <c r="L26" s="163"/>
      <c r="M26" s="163"/>
      <c r="N26" s="163"/>
      <c r="O26" s="242"/>
    </row>
    <row r="27" spans="1:15" ht="12.75">
      <c r="A27" s="54"/>
      <c r="B27" s="40"/>
      <c r="C27" s="44">
        <v>5</v>
      </c>
      <c r="D27" s="55" t="s">
        <v>265</v>
      </c>
      <c r="E27" s="274">
        <v>0.01</v>
      </c>
      <c r="F27" s="42" t="s">
        <v>95</v>
      </c>
      <c r="G27" s="42" t="s">
        <v>95</v>
      </c>
      <c r="H27" s="42" t="s">
        <v>95</v>
      </c>
      <c r="I27" s="42" t="s">
        <v>95</v>
      </c>
      <c r="J27" s="304"/>
      <c r="K27" s="243">
        <f>E27*$J27/1000000</f>
        <v>0</v>
      </c>
      <c r="L27" s="164"/>
      <c r="M27" s="164"/>
      <c r="N27" s="164"/>
      <c r="O27" s="243"/>
    </row>
    <row r="28" spans="1:15" ht="12.75">
      <c r="A28" s="3"/>
      <c r="B28" s="20" t="s">
        <v>31</v>
      </c>
      <c r="C28" s="17"/>
      <c r="D28" s="21" t="s">
        <v>106</v>
      </c>
      <c r="E28" s="14"/>
      <c r="F28" s="8"/>
      <c r="G28" s="8"/>
      <c r="H28" s="8"/>
      <c r="I28" s="8"/>
      <c r="J28" s="296">
        <f aca="true" t="shared" si="3" ref="J28:O28">J29+J30+J32</f>
        <v>0</v>
      </c>
      <c r="K28" s="244">
        <f>K29+K30+K31+K32</f>
        <v>0</v>
      </c>
      <c r="L28" s="162">
        <f t="shared" si="3"/>
        <v>0</v>
      </c>
      <c r="M28" s="162">
        <f t="shared" si="3"/>
        <v>0</v>
      </c>
      <c r="N28" s="162">
        <f t="shared" si="3"/>
        <v>0</v>
      </c>
      <c r="O28" s="244">
        <f t="shared" si="3"/>
        <v>0</v>
      </c>
    </row>
    <row r="29" spans="1:15" ht="25.5">
      <c r="A29" s="3"/>
      <c r="B29" s="16"/>
      <c r="C29" s="17">
        <v>1</v>
      </c>
      <c r="D29" s="158" t="s">
        <v>103</v>
      </c>
      <c r="E29" s="81">
        <v>150</v>
      </c>
      <c r="F29" s="8" t="s">
        <v>95</v>
      </c>
      <c r="G29" s="8" t="s">
        <v>95</v>
      </c>
      <c r="H29" s="8" t="s">
        <v>95</v>
      </c>
      <c r="I29" s="8">
        <v>400</v>
      </c>
      <c r="J29" s="303"/>
      <c r="K29" s="242">
        <f>E29*J29/1000000</f>
        <v>0</v>
      </c>
      <c r="L29" s="163"/>
      <c r="M29" s="163"/>
      <c r="N29" s="163"/>
      <c r="O29" s="242">
        <f>I29*$J29/1000000</f>
        <v>0</v>
      </c>
    </row>
    <row r="30" spans="1:15" ht="12.75">
      <c r="A30" s="3"/>
      <c r="B30" s="16"/>
      <c r="C30" s="17">
        <v>2</v>
      </c>
      <c r="D30" s="8" t="s">
        <v>105</v>
      </c>
      <c r="E30" s="81">
        <v>35</v>
      </c>
      <c r="F30" s="8" t="s">
        <v>95</v>
      </c>
      <c r="G30" s="8" t="s">
        <v>95</v>
      </c>
      <c r="H30" s="8" t="s">
        <v>95</v>
      </c>
      <c r="I30" s="8">
        <v>400</v>
      </c>
      <c r="J30" s="303"/>
      <c r="K30" s="242">
        <f>E30*J30/1000000</f>
        <v>0</v>
      </c>
      <c r="L30" s="163"/>
      <c r="M30" s="163"/>
      <c r="N30" s="163"/>
      <c r="O30" s="242">
        <f>I30*$J30/1000000</f>
        <v>0</v>
      </c>
    </row>
    <row r="31" spans="1:15" ht="12.75">
      <c r="A31" s="3"/>
      <c r="B31" s="16"/>
      <c r="C31" s="17">
        <v>3</v>
      </c>
      <c r="D31" s="8" t="s">
        <v>266</v>
      </c>
      <c r="E31" s="81">
        <v>10</v>
      </c>
      <c r="F31" s="8" t="s">
        <v>95</v>
      </c>
      <c r="G31" s="8" t="s">
        <v>95</v>
      </c>
      <c r="H31" s="8" t="s">
        <v>95</v>
      </c>
      <c r="I31" s="8" t="s">
        <v>119</v>
      </c>
      <c r="J31" s="303"/>
      <c r="K31" s="242">
        <f>E31*J31/1000000</f>
        <v>0</v>
      </c>
      <c r="L31" s="163"/>
      <c r="M31" s="163"/>
      <c r="N31" s="163"/>
      <c r="O31" s="242"/>
    </row>
    <row r="32" spans="1:15" ht="12.75">
      <c r="A32" s="54"/>
      <c r="B32" s="40"/>
      <c r="C32" s="44">
        <v>4</v>
      </c>
      <c r="D32" s="42" t="s">
        <v>104</v>
      </c>
      <c r="E32" s="101">
        <v>0.5</v>
      </c>
      <c r="F32" s="42" t="s">
        <v>95</v>
      </c>
      <c r="G32" s="42" t="s">
        <v>95</v>
      </c>
      <c r="H32" s="42" t="s">
        <v>95</v>
      </c>
      <c r="I32" s="42">
        <v>400</v>
      </c>
      <c r="J32" s="304"/>
      <c r="K32" s="243">
        <f>E32*J32/1000000</f>
        <v>0</v>
      </c>
      <c r="L32" s="164"/>
      <c r="M32" s="164"/>
      <c r="N32" s="164"/>
      <c r="O32" s="243">
        <f>I32*$J32/1000000</f>
        <v>0</v>
      </c>
    </row>
    <row r="33" spans="1:15" ht="12.75">
      <c r="A33" s="3"/>
      <c r="B33" s="20" t="s">
        <v>32</v>
      </c>
      <c r="C33" s="17"/>
      <c r="D33" s="21" t="s">
        <v>33</v>
      </c>
      <c r="E33" s="14"/>
      <c r="F33" s="8"/>
      <c r="G33" s="8"/>
      <c r="H33" s="8"/>
      <c r="I33" s="8"/>
      <c r="J33" s="296">
        <f aca="true" t="shared" si="4" ref="J33:O33">J34+J35+J36</f>
        <v>0</v>
      </c>
      <c r="K33" s="244">
        <f t="shared" si="4"/>
        <v>0</v>
      </c>
      <c r="L33" s="162">
        <f t="shared" si="4"/>
        <v>0</v>
      </c>
      <c r="M33" s="162">
        <f t="shared" si="4"/>
        <v>0</v>
      </c>
      <c r="N33" s="162">
        <f t="shared" si="4"/>
        <v>0</v>
      </c>
      <c r="O33" s="162">
        <f t="shared" si="4"/>
        <v>0</v>
      </c>
    </row>
    <row r="34" spans="1:15" ht="12.75">
      <c r="A34" s="3"/>
      <c r="B34" s="16"/>
      <c r="C34" s="17">
        <v>1</v>
      </c>
      <c r="D34" s="8" t="s">
        <v>107</v>
      </c>
      <c r="E34" s="14">
        <v>80</v>
      </c>
      <c r="F34" s="8" t="s">
        <v>95</v>
      </c>
      <c r="G34" s="8" t="s">
        <v>95</v>
      </c>
      <c r="H34" s="8" t="s">
        <v>95</v>
      </c>
      <c r="I34" s="8" t="s">
        <v>95</v>
      </c>
      <c r="J34" s="303"/>
      <c r="K34" s="242">
        <f>E34*J34/1000000</f>
        <v>0</v>
      </c>
      <c r="L34" s="163"/>
      <c r="M34" s="163"/>
      <c r="N34" s="163"/>
      <c r="O34" s="163"/>
    </row>
    <row r="35" spans="1:15" ht="12.75">
      <c r="A35" s="3"/>
      <c r="B35" s="16"/>
      <c r="C35" s="17">
        <v>2</v>
      </c>
      <c r="D35" s="8" t="s">
        <v>108</v>
      </c>
      <c r="E35" s="14">
        <v>8</v>
      </c>
      <c r="F35" s="8" t="s">
        <v>95</v>
      </c>
      <c r="G35" s="8" t="s">
        <v>95</v>
      </c>
      <c r="H35" s="8" t="s">
        <v>95</v>
      </c>
      <c r="I35" s="8" t="s">
        <v>95</v>
      </c>
      <c r="J35" s="305"/>
      <c r="K35" s="242">
        <f>E35*J35/1000000</f>
        <v>0</v>
      </c>
      <c r="L35" s="163"/>
      <c r="M35" s="163"/>
      <c r="N35" s="163"/>
      <c r="O35" s="163"/>
    </row>
    <row r="36" spans="1:15" ht="38.25">
      <c r="A36" s="54"/>
      <c r="B36" s="40"/>
      <c r="C36" s="44">
        <v>3</v>
      </c>
      <c r="D36" s="55" t="s">
        <v>109</v>
      </c>
      <c r="E36" s="56">
        <v>0.5</v>
      </c>
      <c r="F36" s="42" t="s">
        <v>95</v>
      </c>
      <c r="G36" s="42" t="s">
        <v>95</v>
      </c>
      <c r="H36" s="42" t="s">
        <v>95</v>
      </c>
      <c r="I36" s="42" t="s">
        <v>95</v>
      </c>
      <c r="J36" s="304"/>
      <c r="K36" s="243">
        <f>E36*J36/1000000</f>
        <v>0</v>
      </c>
      <c r="L36" s="164"/>
      <c r="M36" s="164"/>
      <c r="N36" s="164"/>
      <c r="O36" s="164"/>
    </row>
    <row r="37" spans="1:15" ht="12.75">
      <c r="A37" s="3"/>
      <c r="B37" s="20" t="s">
        <v>34</v>
      </c>
      <c r="C37" s="17"/>
      <c r="D37" s="21" t="s">
        <v>35</v>
      </c>
      <c r="E37" s="14"/>
      <c r="F37" s="8"/>
      <c r="G37" s="8"/>
      <c r="H37" s="8"/>
      <c r="I37" s="8"/>
      <c r="J37" s="296">
        <f>J41</f>
        <v>0</v>
      </c>
      <c r="K37" s="244">
        <f>K38+K39+K40+K41</f>
        <v>0</v>
      </c>
      <c r="L37" s="163">
        <f>F37*$J37/1000000</f>
        <v>0</v>
      </c>
      <c r="M37" s="162">
        <f>M41</f>
        <v>0</v>
      </c>
      <c r="N37" s="162">
        <f>N41</f>
        <v>0</v>
      </c>
      <c r="O37" s="162">
        <f>O41</f>
        <v>0</v>
      </c>
    </row>
    <row r="38" spans="1:15" ht="12.75">
      <c r="A38" s="3"/>
      <c r="B38" s="20"/>
      <c r="C38" s="17">
        <v>1</v>
      </c>
      <c r="D38" s="31" t="s">
        <v>248</v>
      </c>
      <c r="E38" s="81">
        <v>1000</v>
      </c>
      <c r="F38" s="8" t="s">
        <v>95</v>
      </c>
      <c r="G38" s="8" t="s">
        <v>95</v>
      </c>
      <c r="H38" s="8" t="s">
        <v>95</v>
      </c>
      <c r="I38" s="8" t="s">
        <v>95</v>
      </c>
      <c r="J38" s="296"/>
      <c r="K38" s="242">
        <f>E38*J38/1000000</f>
        <v>0</v>
      </c>
      <c r="L38" s="163"/>
      <c r="M38" s="162"/>
      <c r="N38" s="162"/>
      <c r="O38" s="162"/>
    </row>
    <row r="39" spans="1:15" ht="12.75">
      <c r="A39" s="3"/>
      <c r="B39" s="20"/>
      <c r="C39" s="17">
        <v>2</v>
      </c>
      <c r="D39" s="31" t="s">
        <v>249</v>
      </c>
      <c r="E39" s="14">
        <v>100</v>
      </c>
      <c r="F39" s="8" t="s">
        <v>95</v>
      </c>
      <c r="G39" s="8" t="s">
        <v>95</v>
      </c>
      <c r="H39" s="8" t="s">
        <v>95</v>
      </c>
      <c r="I39" s="8" t="s">
        <v>95</v>
      </c>
      <c r="J39" s="296"/>
      <c r="K39" s="242">
        <f>E39*J39/1000000</f>
        <v>0</v>
      </c>
      <c r="L39" s="163"/>
      <c r="M39" s="162"/>
      <c r="N39" s="162"/>
      <c r="O39" s="162"/>
    </row>
    <row r="40" spans="1:15" ht="12.75">
      <c r="A40" s="3"/>
      <c r="B40" s="20"/>
      <c r="C40" s="17">
        <v>3</v>
      </c>
      <c r="D40" s="31" t="s">
        <v>251</v>
      </c>
      <c r="E40" s="14">
        <v>5</v>
      </c>
      <c r="F40" s="8" t="s">
        <v>95</v>
      </c>
      <c r="G40" s="8" t="s">
        <v>95</v>
      </c>
      <c r="H40" s="8" t="s">
        <v>95</v>
      </c>
      <c r="I40" s="8" t="s">
        <v>95</v>
      </c>
      <c r="J40" s="296"/>
      <c r="K40" s="242">
        <f>E40*J40/1000000</f>
        <v>0</v>
      </c>
      <c r="L40" s="163"/>
      <c r="M40" s="162"/>
      <c r="N40" s="162"/>
      <c r="O40" s="162"/>
    </row>
    <row r="41" spans="1:15" ht="12.75">
      <c r="A41" s="54"/>
      <c r="B41" s="40"/>
      <c r="C41" s="44">
        <v>4</v>
      </c>
      <c r="D41" s="42" t="s">
        <v>250</v>
      </c>
      <c r="E41" s="56">
        <v>0.3</v>
      </c>
      <c r="F41" s="42" t="s">
        <v>95</v>
      </c>
      <c r="G41" s="42" t="s">
        <v>95</v>
      </c>
      <c r="H41" s="42" t="s">
        <v>95</v>
      </c>
      <c r="I41" s="42" t="s">
        <v>95</v>
      </c>
      <c r="J41" s="304"/>
      <c r="K41" s="243">
        <f>E41*J41/1000000</f>
        <v>0</v>
      </c>
      <c r="L41" s="164"/>
      <c r="M41" s="164"/>
      <c r="N41" s="164"/>
      <c r="O41" s="164"/>
    </row>
    <row r="42" spans="1:15" ht="12.75">
      <c r="A42" s="3"/>
      <c r="B42" s="20" t="s">
        <v>36</v>
      </c>
      <c r="C42" s="17"/>
      <c r="D42" s="21" t="s">
        <v>37</v>
      </c>
      <c r="E42" s="14"/>
      <c r="F42" s="8"/>
      <c r="G42" s="8"/>
      <c r="H42" s="8"/>
      <c r="I42" s="8"/>
      <c r="J42" s="296">
        <f aca="true" t="shared" si="5" ref="J42:O42">J43+J44+J45</f>
        <v>0</v>
      </c>
      <c r="K42" s="244">
        <f t="shared" si="5"/>
        <v>0</v>
      </c>
      <c r="L42" s="162">
        <f t="shared" si="5"/>
        <v>0</v>
      </c>
      <c r="M42" s="162">
        <f t="shared" si="5"/>
        <v>0</v>
      </c>
      <c r="N42" s="162">
        <f t="shared" si="5"/>
        <v>0</v>
      </c>
      <c r="O42" s="162">
        <f t="shared" si="5"/>
        <v>0</v>
      </c>
    </row>
    <row r="43" spans="1:15" ht="12.75">
      <c r="A43" s="3"/>
      <c r="B43" s="16"/>
      <c r="C43" s="17">
        <v>1</v>
      </c>
      <c r="D43" s="8" t="s">
        <v>267</v>
      </c>
      <c r="E43" s="14">
        <v>1</v>
      </c>
      <c r="F43" s="8" t="s">
        <v>95</v>
      </c>
      <c r="G43" s="8" t="s">
        <v>95</v>
      </c>
      <c r="H43" s="8" t="s">
        <v>95</v>
      </c>
      <c r="I43" s="8" t="s">
        <v>95</v>
      </c>
      <c r="J43" s="303"/>
      <c r="K43" s="242">
        <f>E43*J43/1000000</f>
        <v>0</v>
      </c>
      <c r="L43" s="163"/>
      <c r="M43" s="163"/>
      <c r="N43" s="163"/>
      <c r="O43" s="163"/>
    </row>
    <row r="44" spans="1:15" ht="12.75">
      <c r="A44" s="54"/>
      <c r="B44" s="40"/>
      <c r="C44" s="44">
        <v>2</v>
      </c>
      <c r="D44" s="42" t="s">
        <v>268</v>
      </c>
      <c r="E44" s="56">
        <v>0.1</v>
      </c>
      <c r="F44" s="42" t="s">
        <v>95</v>
      </c>
      <c r="G44" s="42" t="s">
        <v>95</v>
      </c>
      <c r="H44" s="42" t="s">
        <v>95</v>
      </c>
      <c r="I44" s="42" t="s">
        <v>95</v>
      </c>
      <c r="J44" s="304"/>
      <c r="K44" s="243">
        <f>E44*J44/1000000</f>
        <v>0</v>
      </c>
      <c r="L44" s="164"/>
      <c r="M44" s="164"/>
      <c r="N44" s="164"/>
      <c r="O44" s="164"/>
    </row>
    <row r="45" spans="1:15" ht="12.75">
      <c r="A45" s="19"/>
      <c r="B45" s="20" t="s">
        <v>269</v>
      </c>
      <c r="C45" s="25"/>
      <c r="D45" s="21" t="s">
        <v>7</v>
      </c>
      <c r="E45" s="26"/>
      <c r="F45" s="21"/>
      <c r="G45" s="21"/>
      <c r="H45" s="21"/>
      <c r="I45" s="21"/>
      <c r="J45" s="296">
        <f aca="true" t="shared" si="6" ref="J45:O45">J46+J47</f>
        <v>0</v>
      </c>
      <c r="K45" s="244">
        <f t="shared" si="6"/>
        <v>0</v>
      </c>
      <c r="L45" s="244">
        <f t="shared" si="6"/>
        <v>0</v>
      </c>
      <c r="M45" s="162">
        <f t="shared" si="6"/>
        <v>0</v>
      </c>
      <c r="N45" s="162">
        <f t="shared" si="6"/>
        <v>0</v>
      </c>
      <c r="O45" s="244">
        <f t="shared" si="6"/>
        <v>0</v>
      </c>
    </row>
    <row r="46" spans="1:15" ht="25.5">
      <c r="A46" s="3"/>
      <c r="B46" s="16"/>
      <c r="C46" s="17">
        <v>1</v>
      </c>
      <c r="D46" s="158" t="s">
        <v>110</v>
      </c>
      <c r="E46" s="14">
        <v>250</v>
      </c>
      <c r="F46" s="36">
        <v>9000</v>
      </c>
      <c r="G46" s="8" t="s">
        <v>119</v>
      </c>
      <c r="H46" s="8" t="s">
        <v>95</v>
      </c>
      <c r="I46" s="8">
        <v>0</v>
      </c>
      <c r="J46" s="303"/>
      <c r="K46" s="242">
        <f>E46*$J46/1000000</f>
        <v>0</v>
      </c>
      <c r="L46" s="242">
        <f>F46*$J46/1000000</f>
        <v>0</v>
      </c>
      <c r="M46" s="163"/>
      <c r="N46" s="163"/>
      <c r="O46" s="242"/>
    </row>
    <row r="47" spans="1:15" ht="25.5">
      <c r="A47" s="54"/>
      <c r="B47" s="40"/>
      <c r="C47" s="44">
        <v>2</v>
      </c>
      <c r="D47" s="55" t="s">
        <v>111</v>
      </c>
      <c r="E47" s="56">
        <v>50</v>
      </c>
      <c r="F47" s="42">
        <v>24</v>
      </c>
      <c r="G47" s="42" t="s">
        <v>119</v>
      </c>
      <c r="H47" s="42" t="s">
        <v>95</v>
      </c>
      <c r="I47" s="75">
        <v>9000</v>
      </c>
      <c r="J47" s="304"/>
      <c r="K47" s="243">
        <f>E47*$J47/1000000</f>
        <v>0</v>
      </c>
      <c r="L47" s="243">
        <f>F47*$J47/1000000</f>
        <v>0</v>
      </c>
      <c r="M47" s="164"/>
      <c r="N47" s="164"/>
      <c r="O47" s="243">
        <f>I47*$J47/1000000</f>
        <v>0</v>
      </c>
    </row>
    <row r="48" spans="1:15" ht="12.75">
      <c r="A48" s="3"/>
      <c r="B48" s="20" t="s">
        <v>38</v>
      </c>
      <c r="C48" s="17"/>
      <c r="D48" s="21" t="s">
        <v>112</v>
      </c>
      <c r="E48" s="14"/>
      <c r="F48" s="8"/>
      <c r="G48" s="8"/>
      <c r="H48" s="8"/>
      <c r="I48" s="36"/>
      <c r="J48" s="296">
        <f aca="true" t="shared" si="7" ref="J48:O48">J49+J50</f>
        <v>0</v>
      </c>
      <c r="K48" s="244">
        <f t="shared" si="7"/>
        <v>0</v>
      </c>
      <c r="L48" s="162">
        <f t="shared" si="7"/>
        <v>0</v>
      </c>
      <c r="M48" s="162">
        <f t="shared" si="7"/>
        <v>0</v>
      </c>
      <c r="N48" s="162">
        <f t="shared" si="7"/>
        <v>0</v>
      </c>
      <c r="O48" s="162">
        <f t="shared" si="7"/>
        <v>0</v>
      </c>
    </row>
    <row r="49" spans="1:15" ht="12.75">
      <c r="A49" s="3"/>
      <c r="B49" s="16"/>
      <c r="C49" s="17">
        <v>1</v>
      </c>
      <c r="D49" s="8" t="s">
        <v>113</v>
      </c>
      <c r="E49" s="14">
        <v>100</v>
      </c>
      <c r="F49" s="8" t="s">
        <v>95</v>
      </c>
      <c r="G49" s="8" t="s">
        <v>95</v>
      </c>
      <c r="H49" s="8" t="s">
        <v>95</v>
      </c>
      <c r="I49" s="8" t="s">
        <v>95</v>
      </c>
      <c r="J49" s="303"/>
      <c r="K49" s="242">
        <f>E49*$J49/1000000</f>
        <v>0</v>
      </c>
      <c r="L49" s="163"/>
      <c r="M49" s="163"/>
      <c r="N49" s="163"/>
      <c r="O49" s="163"/>
    </row>
    <row r="50" spans="1:15" ht="12.75">
      <c r="A50" s="54"/>
      <c r="B50" s="40"/>
      <c r="C50" s="44">
        <v>2</v>
      </c>
      <c r="D50" s="42" t="s">
        <v>114</v>
      </c>
      <c r="E50" s="56">
        <v>2</v>
      </c>
      <c r="F50" s="42" t="s">
        <v>95</v>
      </c>
      <c r="G50" s="42" t="s">
        <v>95</v>
      </c>
      <c r="H50" s="42" t="s">
        <v>95</v>
      </c>
      <c r="I50" s="42" t="s">
        <v>95</v>
      </c>
      <c r="J50" s="304"/>
      <c r="K50" s="243">
        <f>E50*$J50/1000000</f>
        <v>0</v>
      </c>
      <c r="L50" s="164"/>
      <c r="M50" s="164"/>
      <c r="N50" s="164"/>
      <c r="O50" s="164"/>
    </row>
    <row r="51" spans="1:15" ht="12.75">
      <c r="A51" s="19"/>
      <c r="B51" s="20" t="s">
        <v>102</v>
      </c>
      <c r="C51" s="25"/>
      <c r="D51" s="21" t="s">
        <v>270</v>
      </c>
      <c r="E51" s="26"/>
      <c r="F51" s="21"/>
      <c r="G51" s="21"/>
      <c r="H51" s="21"/>
      <c r="I51" s="21"/>
      <c r="J51" s="296">
        <f aca="true" t="shared" si="8" ref="J51:O51">J52</f>
        <v>0</v>
      </c>
      <c r="K51" s="244">
        <f t="shared" si="8"/>
        <v>0</v>
      </c>
      <c r="L51" s="162">
        <f t="shared" si="8"/>
        <v>0</v>
      </c>
      <c r="M51" s="162">
        <f t="shared" si="8"/>
        <v>0</v>
      </c>
      <c r="N51" s="162">
        <f t="shared" si="8"/>
        <v>0</v>
      </c>
      <c r="O51" s="162">
        <f t="shared" si="8"/>
        <v>0</v>
      </c>
    </row>
    <row r="52" spans="1:15" ht="12.75">
      <c r="A52" s="54"/>
      <c r="B52" s="40"/>
      <c r="C52" s="44">
        <v>1</v>
      </c>
      <c r="D52" s="42" t="s">
        <v>115</v>
      </c>
      <c r="E52" s="56">
        <v>0.2</v>
      </c>
      <c r="F52" s="42" t="s">
        <v>119</v>
      </c>
      <c r="G52" s="42" t="s">
        <v>119</v>
      </c>
      <c r="H52" s="42" t="s">
        <v>95</v>
      </c>
      <c r="I52" s="42" t="s">
        <v>95</v>
      </c>
      <c r="J52" s="304"/>
      <c r="K52" s="243">
        <f>E52*$J52/1000000</f>
        <v>0</v>
      </c>
      <c r="L52" s="164"/>
      <c r="M52" s="164"/>
      <c r="N52" s="164"/>
      <c r="O52" s="164"/>
    </row>
    <row r="53" spans="1:15" ht="12.75">
      <c r="A53" s="19"/>
      <c r="B53" s="20" t="s">
        <v>148</v>
      </c>
      <c r="C53" s="25"/>
      <c r="D53" s="27" t="s">
        <v>271</v>
      </c>
      <c r="E53" s="26"/>
      <c r="F53" s="21"/>
      <c r="G53" s="21"/>
      <c r="H53" s="21"/>
      <c r="I53" s="21"/>
      <c r="J53" s="296">
        <f aca="true" t="shared" si="9" ref="J53:O53">J54+J55+J56</f>
        <v>0</v>
      </c>
      <c r="K53" s="244">
        <f t="shared" si="9"/>
        <v>0</v>
      </c>
      <c r="L53" s="162">
        <f t="shared" si="9"/>
        <v>0</v>
      </c>
      <c r="M53" s="162">
        <f t="shared" si="9"/>
        <v>0</v>
      </c>
      <c r="N53" s="162">
        <f t="shared" si="9"/>
        <v>0</v>
      </c>
      <c r="O53" s="162">
        <f t="shared" si="9"/>
        <v>0</v>
      </c>
    </row>
    <row r="54" spans="1:15" ht="12.75">
      <c r="A54" s="19"/>
      <c r="B54" s="20"/>
      <c r="C54" s="58">
        <v>1</v>
      </c>
      <c r="D54" s="32" t="s">
        <v>116</v>
      </c>
      <c r="E54" s="275">
        <v>5000</v>
      </c>
      <c r="F54" s="8" t="s">
        <v>95</v>
      </c>
      <c r="G54" s="8" t="s">
        <v>95</v>
      </c>
      <c r="H54" s="8" t="s">
        <v>95</v>
      </c>
      <c r="I54" s="8" t="s">
        <v>95</v>
      </c>
      <c r="J54" s="303"/>
      <c r="K54" s="242">
        <f>E54*$J54/1000000</f>
        <v>0</v>
      </c>
      <c r="L54" s="163"/>
      <c r="M54" s="163"/>
      <c r="N54" s="163"/>
      <c r="O54" s="163"/>
    </row>
    <row r="55" spans="1:15" ht="12.75">
      <c r="A55" s="3"/>
      <c r="B55" s="16"/>
      <c r="C55" s="17">
        <v>2</v>
      </c>
      <c r="D55" s="8" t="s">
        <v>117</v>
      </c>
      <c r="E55" s="14">
        <v>40</v>
      </c>
      <c r="F55" s="8" t="s">
        <v>95</v>
      </c>
      <c r="G55" s="8" t="s">
        <v>119</v>
      </c>
      <c r="H55" s="8" t="s">
        <v>95</v>
      </c>
      <c r="I55" s="8" t="s">
        <v>95</v>
      </c>
      <c r="J55" s="303"/>
      <c r="K55" s="242">
        <f>E55*$J55/1000000</f>
        <v>0</v>
      </c>
      <c r="L55" s="163"/>
      <c r="M55" s="163"/>
      <c r="N55" s="163"/>
      <c r="O55" s="163"/>
    </row>
    <row r="56" spans="1:15" ht="13.5" thickBot="1">
      <c r="A56" s="3"/>
      <c r="B56" s="16"/>
      <c r="C56" s="17">
        <v>3</v>
      </c>
      <c r="D56" s="8" t="s">
        <v>118</v>
      </c>
      <c r="E56" s="14">
        <v>3.3</v>
      </c>
      <c r="F56" s="8" t="s">
        <v>95</v>
      </c>
      <c r="G56" s="8" t="s">
        <v>119</v>
      </c>
      <c r="H56" s="8" t="s">
        <v>95</v>
      </c>
      <c r="I56" s="8" t="s">
        <v>95</v>
      </c>
      <c r="J56" s="303"/>
      <c r="K56" s="242">
        <f>E56*$J56/1000000</f>
        <v>0</v>
      </c>
      <c r="L56" s="163"/>
      <c r="M56" s="163"/>
      <c r="N56" s="163"/>
      <c r="O56" s="163"/>
    </row>
    <row r="57" spans="1:15" ht="13.5" thickBot="1">
      <c r="A57" s="135">
        <v>2</v>
      </c>
      <c r="B57" s="137"/>
      <c r="C57" s="137"/>
      <c r="D57" s="137" t="s">
        <v>5</v>
      </c>
      <c r="E57" s="137"/>
      <c r="F57" s="137"/>
      <c r="G57" s="137"/>
      <c r="H57" s="137"/>
      <c r="I57" s="137"/>
      <c r="J57" s="301">
        <f aca="true" t="shared" si="10" ref="J57:O57">J53+J51+J48+J45+J42+J37+J33+J28+J22+J17+J11+J8+J4</f>
        <v>0</v>
      </c>
      <c r="K57" s="249">
        <f t="shared" si="10"/>
        <v>0</v>
      </c>
      <c r="L57" s="249">
        <f t="shared" si="10"/>
        <v>0</v>
      </c>
      <c r="M57" s="249">
        <f t="shared" si="10"/>
        <v>0</v>
      </c>
      <c r="N57" s="249">
        <f t="shared" si="10"/>
        <v>0</v>
      </c>
      <c r="O57" s="249">
        <f t="shared" si="10"/>
        <v>0</v>
      </c>
    </row>
  </sheetData>
  <mergeCells count="1">
    <mergeCell ref="E1:I1"/>
  </mergeCells>
  <printOptions/>
  <pageMargins left="0.5" right="0.5" top="0.9" bottom="0.8" header="0.4921259845" footer="0.4921259845"/>
  <pageSetup fitToHeight="1" fitToWidth="1" horizontalDpi="300" verticalDpi="300" orientation="portrait" paperSize="9" scale="49" r:id="rId1"/>
  <headerFooter alignWithMargins="0">
    <oddHeader>&amp;C&amp;A</oddHead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workbookViewId="0" topLeftCell="D1">
      <selection activeCell="A1" sqref="A1:O21"/>
    </sheetView>
  </sheetViews>
  <sheetFormatPr defaultColWidth="9.33203125" defaultRowHeight="12.75"/>
  <cols>
    <col min="1" max="1" width="7" style="0" customWidth="1"/>
    <col min="2" max="2" width="8.33203125" style="0" customWidth="1"/>
    <col min="3" max="3" width="6.83203125" style="0" bestFit="1" customWidth="1"/>
    <col min="4" max="4" width="49.66015625" style="0" bestFit="1" customWidth="1"/>
    <col min="5" max="5" width="9.16015625" style="0" customWidth="1"/>
    <col min="6" max="6" width="9.83203125" style="0" customWidth="1"/>
    <col min="7" max="7" width="8" style="0" customWidth="1"/>
    <col min="8" max="8" width="10.66015625" style="0" customWidth="1"/>
    <col min="9" max="9" width="15.83203125" style="0" customWidth="1"/>
    <col min="10" max="10" width="14.66015625" style="0" bestFit="1" customWidth="1"/>
    <col min="11" max="15" width="18.66015625" style="0" bestFit="1" customWidth="1"/>
    <col min="16" max="16384" width="12" style="0" customWidth="1"/>
  </cols>
  <sheetData>
    <row r="1" spans="1:15" ht="13.5" thickBot="1">
      <c r="A1" s="2"/>
      <c r="B1" s="15"/>
      <c r="C1" s="15"/>
      <c r="D1" s="6" t="s">
        <v>21</v>
      </c>
      <c r="E1" s="351" t="s">
        <v>120</v>
      </c>
      <c r="F1" s="344"/>
      <c r="G1" s="344"/>
      <c r="H1" s="344"/>
      <c r="I1" s="344"/>
      <c r="J1" s="166" t="s">
        <v>189</v>
      </c>
      <c r="K1" s="159" t="s">
        <v>191</v>
      </c>
      <c r="L1" s="159" t="s">
        <v>191</v>
      </c>
      <c r="M1" s="159" t="s">
        <v>191</v>
      </c>
      <c r="N1" s="159" t="s">
        <v>191</v>
      </c>
      <c r="O1" s="159" t="s">
        <v>191</v>
      </c>
    </row>
    <row r="2" spans="1:15" ht="13.5" thickBot="1">
      <c r="A2" s="22" t="s">
        <v>19</v>
      </c>
      <c r="B2" s="9" t="s">
        <v>20</v>
      </c>
      <c r="C2" s="9" t="s">
        <v>279</v>
      </c>
      <c r="D2" s="23"/>
      <c r="E2" s="13" t="s">
        <v>25</v>
      </c>
      <c r="F2" s="13" t="s">
        <v>0</v>
      </c>
      <c r="G2" s="13" t="s">
        <v>137</v>
      </c>
      <c r="H2" s="13" t="s">
        <v>253</v>
      </c>
      <c r="I2" s="10" t="s">
        <v>254</v>
      </c>
      <c r="J2" s="167" t="s">
        <v>282</v>
      </c>
      <c r="K2" s="160" t="s">
        <v>192</v>
      </c>
      <c r="L2" s="160" t="s">
        <v>192</v>
      </c>
      <c r="M2" s="160" t="s">
        <v>192</v>
      </c>
      <c r="N2" s="160" t="s">
        <v>192</v>
      </c>
      <c r="O2" s="160" t="s">
        <v>192</v>
      </c>
    </row>
    <row r="3" spans="1:15" ht="13.5" thickBot="1">
      <c r="A3" s="59">
        <v>3</v>
      </c>
      <c r="B3" s="61"/>
      <c r="C3" s="61"/>
      <c r="D3" s="62" t="s">
        <v>8</v>
      </c>
      <c r="E3" s="62"/>
      <c r="F3" s="62"/>
      <c r="G3" s="62"/>
      <c r="H3" s="62"/>
      <c r="I3" s="62"/>
      <c r="J3" s="230"/>
      <c r="K3" s="161" t="s">
        <v>25</v>
      </c>
      <c r="L3" s="161" t="s">
        <v>0</v>
      </c>
      <c r="M3" s="161" t="s">
        <v>137</v>
      </c>
      <c r="N3" s="161" t="s">
        <v>253</v>
      </c>
      <c r="O3" s="194" t="s">
        <v>254</v>
      </c>
    </row>
    <row r="4" spans="1:15" ht="12.75">
      <c r="A4" s="54"/>
      <c r="B4" s="47" t="s">
        <v>26</v>
      </c>
      <c r="C4" s="47"/>
      <c r="D4" s="46" t="s">
        <v>39</v>
      </c>
      <c r="E4" s="42"/>
      <c r="F4" s="42"/>
      <c r="G4" s="42"/>
      <c r="H4" s="42"/>
      <c r="I4" s="42"/>
      <c r="J4" s="296">
        <f aca="true" t="shared" si="0" ref="J4:O4">J5+J6+J7+J8</f>
        <v>0</v>
      </c>
      <c r="K4" s="244">
        <f t="shared" si="0"/>
        <v>0</v>
      </c>
      <c r="L4" s="162">
        <f t="shared" si="0"/>
        <v>0</v>
      </c>
      <c r="M4" s="162">
        <f t="shared" si="0"/>
        <v>0</v>
      </c>
      <c r="N4" s="162">
        <f t="shared" si="0"/>
        <v>0</v>
      </c>
      <c r="O4" s="336">
        <f t="shared" si="0"/>
        <v>0</v>
      </c>
    </row>
    <row r="5" spans="1:15" ht="12.75">
      <c r="A5" s="3"/>
      <c r="B5" s="16"/>
      <c r="C5" s="16">
        <v>1</v>
      </c>
      <c r="D5" s="8" t="s">
        <v>193</v>
      </c>
      <c r="E5" s="8">
        <v>35</v>
      </c>
      <c r="F5" s="8" t="s">
        <v>119</v>
      </c>
      <c r="G5" s="8" t="s">
        <v>119</v>
      </c>
      <c r="H5" s="8" t="s">
        <v>119</v>
      </c>
      <c r="I5" s="8" t="s">
        <v>95</v>
      </c>
      <c r="J5" s="303"/>
      <c r="K5" s="242">
        <f>E5*$J5/1000000</f>
        <v>0</v>
      </c>
      <c r="L5" s="163"/>
      <c r="M5" s="163"/>
      <c r="N5" s="163"/>
      <c r="O5" s="338"/>
    </row>
    <row r="6" spans="1:15" ht="12.75">
      <c r="A6" s="3"/>
      <c r="B6" s="16"/>
      <c r="C6" s="16">
        <v>2</v>
      </c>
      <c r="D6" s="8" t="s">
        <v>194</v>
      </c>
      <c r="E6" s="8">
        <v>10</v>
      </c>
      <c r="F6" s="8" t="s">
        <v>119</v>
      </c>
      <c r="G6" s="8" t="s">
        <v>119</v>
      </c>
      <c r="H6" s="8" t="s">
        <v>119</v>
      </c>
      <c r="I6" s="8">
        <v>14</v>
      </c>
      <c r="J6" s="303"/>
      <c r="K6" s="242">
        <f>E6*$J6/1000000</f>
        <v>0</v>
      </c>
      <c r="L6" s="163"/>
      <c r="M6" s="163"/>
      <c r="N6" s="163"/>
      <c r="O6" s="338">
        <f>I6*$J6/1000000</f>
        <v>0</v>
      </c>
    </row>
    <row r="7" spans="1:15" ht="12.75">
      <c r="A7" s="3"/>
      <c r="B7" s="16"/>
      <c r="C7" s="16">
        <v>3</v>
      </c>
      <c r="D7" s="8" t="s">
        <v>195</v>
      </c>
      <c r="E7" s="8">
        <v>2.5</v>
      </c>
      <c r="F7" s="8" t="s">
        <v>119</v>
      </c>
      <c r="G7" s="8" t="s">
        <v>119</v>
      </c>
      <c r="H7" s="8" t="s">
        <v>119</v>
      </c>
      <c r="I7" s="8" t="s">
        <v>95</v>
      </c>
      <c r="J7" s="303"/>
      <c r="K7" s="242">
        <f>E7*$J7/1000000</f>
        <v>0</v>
      </c>
      <c r="L7" s="163"/>
      <c r="M7" s="163"/>
      <c r="N7" s="163"/>
      <c r="O7" s="242"/>
    </row>
    <row r="8" spans="1:15" ht="12.75">
      <c r="A8" s="54"/>
      <c r="B8" s="40"/>
      <c r="C8" s="40">
        <v>4</v>
      </c>
      <c r="D8" s="57" t="s">
        <v>196</v>
      </c>
      <c r="E8" s="42">
        <v>0.5</v>
      </c>
      <c r="F8" s="42" t="s">
        <v>119</v>
      </c>
      <c r="G8" s="42" t="s">
        <v>119</v>
      </c>
      <c r="H8" s="56" t="s">
        <v>119</v>
      </c>
      <c r="I8" s="42" t="s">
        <v>95</v>
      </c>
      <c r="J8" s="304"/>
      <c r="K8" s="243">
        <f>E8*$J8/1000000</f>
        <v>0</v>
      </c>
      <c r="L8" s="164"/>
      <c r="M8" s="164"/>
      <c r="N8" s="164"/>
      <c r="O8" s="243"/>
    </row>
    <row r="9" spans="1:15" ht="12.75">
      <c r="A9" s="3"/>
      <c r="B9" s="20" t="s">
        <v>27</v>
      </c>
      <c r="C9" s="20"/>
      <c r="D9" s="231" t="s">
        <v>121</v>
      </c>
      <c r="E9" s="276"/>
      <c r="F9" s="8"/>
      <c r="G9" s="8"/>
      <c r="H9" s="8"/>
      <c r="I9" s="8"/>
      <c r="J9" s="296">
        <f aca="true" t="shared" si="1" ref="J9:O9">J10+J11</f>
        <v>0</v>
      </c>
      <c r="K9" s="244">
        <f t="shared" si="1"/>
        <v>0</v>
      </c>
      <c r="L9" s="162">
        <f t="shared" si="1"/>
        <v>0</v>
      </c>
      <c r="M9" s="162">
        <f t="shared" si="1"/>
        <v>0</v>
      </c>
      <c r="N9" s="162">
        <f t="shared" si="1"/>
        <v>0</v>
      </c>
      <c r="O9" s="336">
        <f t="shared" si="1"/>
        <v>0</v>
      </c>
    </row>
    <row r="10" spans="1:15" ht="12.75">
      <c r="A10" s="3"/>
      <c r="B10" s="16"/>
      <c r="C10" s="16">
        <v>1</v>
      </c>
      <c r="D10" s="8" t="s">
        <v>122</v>
      </c>
      <c r="E10" s="8">
        <v>500</v>
      </c>
      <c r="F10" s="8" t="s">
        <v>119</v>
      </c>
      <c r="G10" s="8" t="s">
        <v>119</v>
      </c>
      <c r="H10" s="8" t="s">
        <v>119</v>
      </c>
      <c r="I10" s="8" t="s">
        <v>95</v>
      </c>
      <c r="J10" s="303"/>
      <c r="K10" s="242">
        <f>E10*$J10/1000000</f>
        <v>0</v>
      </c>
      <c r="L10" s="163"/>
      <c r="M10" s="163"/>
      <c r="N10" s="163"/>
      <c r="O10" s="242"/>
    </row>
    <row r="11" spans="1:15" ht="12.75">
      <c r="A11" s="54"/>
      <c r="B11" s="40"/>
      <c r="C11" s="40">
        <v>2</v>
      </c>
      <c r="D11" s="42" t="s">
        <v>123</v>
      </c>
      <c r="E11" s="42">
        <v>50</v>
      </c>
      <c r="F11" s="42" t="s">
        <v>119</v>
      </c>
      <c r="G11" s="42" t="s">
        <v>119</v>
      </c>
      <c r="H11" s="56" t="s">
        <v>119</v>
      </c>
      <c r="I11" s="42">
        <v>15</v>
      </c>
      <c r="J11" s="304"/>
      <c r="K11" s="243">
        <f>E11*$J11/1000000</f>
        <v>0</v>
      </c>
      <c r="L11" s="164"/>
      <c r="M11" s="164"/>
      <c r="N11" s="164"/>
      <c r="O11" s="337">
        <f>I11*$J11/1000000</f>
        <v>0</v>
      </c>
    </row>
    <row r="12" spans="1:15" ht="12.75">
      <c r="A12" s="3"/>
      <c r="B12" s="20" t="s">
        <v>28</v>
      </c>
      <c r="C12" s="20"/>
      <c r="D12" s="21" t="s">
        <v>40</v>
      </c>
      <c r="E12" s="8"/>
      <c r="F12" s="8"/>
      <c r="G12" s="8"/>
      <c r="H12" s="8"/>
      <c r="I12" s="8"/>
      <c r="J12" s="296">
        <f aca="true" t="shared" si="2" ref="J12:O12">J13</f>
        <v>0</v>
      </c>
      <c r="K12" s="244">
        <f t="shared" si="2"/>
        <v>0</v>
      </c>
      <c r="L12" s="162">
        <f t="shared" si="2"/>
        <v>0</v>
      </c>
      <c r="M12" s="162">
        <f t="shared" si="2"/>
        <v>0</v>
      </c>
      <c r="N12" s="162">
        <f t="shared" si="2"/>
        <v>0</v>
      </c>
      <c r="O12" s="336">
        <f t="shared" si="2"/>
        <v>0</v>
      </c>
    </row>
    <row r="13" spans="1:15" ht="12.75">
      <c r="A13" s="54"/>
      <c r="B13" s="40"/>
      <c r="C13" s="40">
        <v>1</v>
      </c>
      <c r="D13" s="42" t="s">
        <v>124</v>
      </c>
      <c r="E13" s="42">
        <v>8</v>
      </c>
      <c r="F13" s="42" t="s">
        <v>119</v>
      </c>
      <c r="G13" s="42" t="s">
        <v>119</v>
      </c>
      <c r="H13" s="56" t="s">
        <v>119</v>
      </c>
      <c r="I13" s="42" t="s">
        <v>119</v>
      </c>
      <c r="J13" s="304"/>
      <c r="K13" s="243">
        <f>E13*$J13/1000000</f>
        <v>0</v>
      </c>
      <c r="L13" s="164"/>
      <c r="M13" s="164"/>
      <c r="N13" s="164"/>
      <c r="O13" s="243"/>
    </row>
    <row r="14" spans="1:15" ht="12.75">
      <c r="A14" s="3"/>
      <c r="B14" s="20" t="s">
        <v>29</v>
      </c>
      <c r="C14" s="20"/>
      <c r="D14" s="21" t="s">
        <v>241</v>
      </c>
      <c r="E14" s="8"/>
      <c r="F14" s="8"/>
      <c r="G14" s="8"/>
      <c r="H14" s="8"/>
      <c r="I14" s="8"/>
      <c r="J14" s="296">
        <f aca="true" t="shared" si="3" ref="J14:O14">J15+J16</f>
        <v>0</v>
      </c>
      <c r="K14" s="244">
        <f t="shared" si="3"/>
        <v>0</v>
      </c>
      <c r="L14" s="328">
        <f t="shared" si="3"/>
        <v>0</v>
      </c>
      <c r="M14" s="328">
        <f t="shared" si="3"/>
        <v>0</v>
      </c>
      <c r="N14" s="328">
        <f t="shared" si="3"/>
        <v>0</v>
      </c>
      <c r="O14" s="336">
        <f t="shared" si="3"/>
        <v>0</v>
      </c>
    </row>
    <row r="15" spans="1:15" ht="12.75">
      <c r="A15" s="3"/>
      <c r="B15" s="16"/>
      <c r="C15" s="16">
        <v>1</v>
      </c>
      <c r="D15" s="8" t="s">
        <v>125</v>
      </c>
      <c r="E15" s="36">
        <v>1500</v>
      </c>
      <c r="F15" s="8" t="s">
        <v>119</v>
      </c>
      <c r="G15" s="8" t="s">
        <v>119</v>
      </c>
      <c r="H15" s="8" t="s">
        <v>119</v>
      </c>
      <c r="I15" s="36">
        <v>2000</v>
      </c>
      <c r="J15" s="303"/>
      <c r="K15" s="242">
        <f>E15*$J15/1000000</f>
        <v>0</v>
      </c>
      <c r="L15" s="163"/>
      <c r="M15" s="163"/>
      <c r="N15" s="163"/>
      <c r="O15" s="338">
        <f>I15*$J15/1000000</f>
        <v>0</v>
      </c>
    </row>
    <row r="16" spans="1:15" ht="12.75">
      <c r="A16" s="54"/>
      <c r="B16" s="40"/>
      <c r="C16" s="40">
        <v>2</v>
      </c>
      <c r="D16" s="42" t="s">
        <v>126</v>
      </c>
      <c r="E16" s="42">
        <v>100</v>
      </c>
      <c r="F16" s="42" t="s">
        <v>119</v>
      </c>
      <c r="G16" s="42" t="s">
        <v>119</v>
      </c>
      <c r="H16" s="56" t="s">
        <v>119</v>
      </c>
      <c r="I16" s="75">
        <v>20</v>
      </c>
      <c r="J16" s="304"/>
      <c r="K16" s="243">
        <f>E16*$J16/1000000</f>
        <v>0</v>
      </c>
      <c r="L16" s="164"/>
      <c r="M16" s="164"/>
      <c r="N16" s="164"/>
      <c r="O16" s="337">
        <f>I16*$J16/1000000</f>
        <v>0</v>
      </c>
    </row>
    <row r="17" spans="1:15" ht="12.75">
      <c r="A17" s="3"/>
      <c r="B17" s="20" t="s">
        <v>31</v>
      </c>
      <c r="C17" s="20"/>
      <c r="D17" s="21" t="s">
        <v>242</v>
      </c>
      <c r="E17" s="8"/>
      <c r="F17" s="8"/>
      <c r="G17" s="8"/>
      <c r="H17" s="8"/>
      <c r="I17" s="36" t="s">
        <v>281</v>
      </c>
      <c r="J17" s="296">
        <f aca="true" t="shared" si="4" ref="J17:O17">J18+J19+J20</f>
        <v>0</v>
      </c>
      <c r="K17" s="244">
        <f t="shared" si="4"/>
        <v>0</v>
      </c>
      <c r="L17" s="162">
        <f t="shared" si="4"/>
        <v>0</v>
      </c>
      <c r="M17" s="162">
        <f t="shared" si="4"/>
        <v>0</v>
      </c>
      <c r="N17" s="162">
        <f t="shared" si="4"/>
        <v>0</v>
      </c>
      <c r="O17" s="336">
        <f t="shared" si="4"/>
        <v>0</v>
      </c>
    </row>
    <row r="18" spans="1:15" ht="12.75">
      <c r="A18" s="3"/>
      <c r="B18" s="16"/>
      <c r="C18" s="16">
        <v>1</v>
      </c>
      <c r="D18" s="8" t="s">
        <v>127</v>
      </c>
      <c r="E18" s="8">
        <v>70</v>
      </c>
      <c r="F18" s="8" t="s">
        <v>119</v>
      </c>
      <c r="G18" s="8" t="s">
        <v>119</v>
      </c>
      <c r="H18" s="8" t="s">
        <v>119</v>
      </c>
      <c r="I18" s="36">
        <v>5000</v>
      </c>
      <c r="J18" s="305"/>
      <c r="K18" s="242">
        <f>E18*$J18/1000000</f>
        <v>0</v>
      </c>
      <c r="L18" s="163"/>
      <c r="M18" s="163"/>
      <c r="N18" s="163"/>
      <c r="O18" s="338">
        <f>I18*$J18/1000000</f>
        <v>0</v>
      </c>
    </row>
    <row r="19" spans="1:15" ht="12.75">
      <c r="A19" s="3"/>
      <c r="B19" s="16"/>
      <c r="C19" s="16">
        <v>2</v>
      </c>
      <c r="D19" s="8" t="s">
        <v>128</v>
      </c>
      <c r="E19" s="8">
        <v>10</v>
      </c>
      <c r="F19" s="8" t="s">
        <v>119</v>
      </c>
      <c r="G19" s="8" t="s">
        <v>119</v>
      </c>
      <c r="H19" s="8" t="s">
        <v>119</v>
      </c>
      <c r="I19" s="36" t="s">
        <v>95</v>
      </c>
      <c r="J19" s="303"/>
      <c r="K19" s="242">
        <f>E19*$J19/1000000</f>
        <v>0</v>
      </c>
      <c r="L19" s="163"/>
      <c r="M19" s="163"/>
      <c r="N19" s="163"/>
      <c r="O19" s="242"/>
    </row>
    <row r="20" spans="1:15" ht="12.75">
      <c r="A20" s="54"/>
      <c r="B20" s="40"/>
      <c r="C20" s="40">
        <v>3</v>
      </c>
      <c r="D20" s="42" t="s">
        <v>129</v>
      </c>
      <c r="E20" s="42">
        <v>1.5</v>
      </c>
      <c r="F20" s="42" t="s">
        <v>119</v>
      </c>
      <c r="G20" s="42" t="s">
        <v>119</v>
      </c>
      <c r="H20" s="56" t="s">
        <v>119</v>
      </c>
      <c r="I20" s="75" t="s">
        <v>95</v>
      </c>
      <c r="J20" s="306"/>
      <c r="K20" s="243">
        <f>E20*$J20/1000000</f>
        <v>0</v>
      </c>
      <c r="L20" s="164"/>
      <c r="M20" s="164"/>
      <c r="N20" s="164"/>
      <c r="O20" s="243"/>
    </row>
    <row r="21" spans="1:15" ht="13.5" thickBot="1">
      <c r="A21" s="216">
        <v>3</v>
      </c>
      <c r="B21" s="218"/>
      <c r="C21" s="218"/>
      <c r="D21" s="218" t="s">
        <v>8</v>
      </c>
      <c r="E21" s="218"/>
      <c r="F21" s="218"/>
      <c r="G21" s="218"/>
      <c r="H21" s="218"/>
      <c r="I21" s="218"/>
      <c r="J21" s="307">
        <f aca="true" t="shared" si="5" ref="J21:O21">J4+J9+J12+J14+J17</f>
        <v>0</v>
      </c>
      <c r="K21" s="246">
        <f t="shared" si="5"/>
        <v>0</v>
      </c>
      <c r="L21" s="219">
        <f t="shared" si="5"/>
        <v>0</v>
      </c>
      <c r="M21" s="219">
        <f t="shared" si="5"/>
        <v>0</v>
      </c>
      <c r="N21" s="219">
        <f t="shared" si="5"/>
        <v>0</v>
      </c>
      <c r="O21" s="339">
        <f t="shared" si="5"/>
        <v>0</v>
      </c>
    </row>
  </sheetData>
  <mergeCells count="1">
    <mergeCell ref="E1:I1"/>
  </mergeCells>
  <printOptions/>
  <pageMargins left="0.75" right="0.75" top="1" bottom="1" header="0.4921259845" footer="0.4921259845"/>
  <pageSetup fitToHeight="1" fitToWidth="1" horizontalDpi="600" verticalDpi="600" orientation="landscape" paperSize="9" scale="62" r:id="rId1"/>
  <headerFooter alignWithMargins="0">
    <oddHeader>&amp;C&amp;A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65" zoomScaleNormal="65" workbookViewId="0" topLeftCell="A1">
      <selection activeCell="A1" sqref="A1:O23"/>
    </sheetView>
  </sheetViews>
  <sheetFormatPr defaultColWidth="9.33203125" defaultRowHeight="12.75"/>
  <cols>
    <col min="1" max="1" width="6.83203125" style="0" bestFit="1" customWidth="1"/>
    <col min="2" max="3" width="7.83203125" style="1" bestFit="1" customWidth="1"/>
    <col min="4" max="4" width="42.66015625" style="0" customWidth="1"/>
    <col min="5" max="5" width="7.33203125" style="0" bestFit="1" customWidth="1"/>
    <col min="6" max="6" width="6.66015625" style="0" bestFit="1" customWidth="1"/>
    <col min="7" max="7" width="6" style="0" bestFit="1" customWidth="1"/>
    <col min="8" max="8" width="13.16015625" style="0" customWidth="1"/>
    <col min="9" max="9" width="9" style="0" bestFit="1" customWidth="1"/>
    <col min="10" max="10" width="14.66015625" style="0" bestFit="1" customWidth="1"/>
    <col min="11" max="15" width="18.66015625" style="0" bestFit="1" customWidth="1"/>
  </cols>
  <sheetData>
    <row r="1" spans="1:15" ht="13.5" thickBot="1">
      <c r="A1" s="2"/>
      <c r="B1" s="15"/>
      <c r="C1" s="15"/>
      <c r="D1" s="6" t="s">
        <v>21</v>
      </c>
      <c r="E1" s="351" t="s">
        <v>77</v>
      </c>
      <c r="F1" s="344"/>
      <c r="G1" s="344"/>
      <c r="H1" s="344"/>
      <c r="I1" s="345"/>
      <c r="J1" s="166" t="s">
        <v>189</v>
      </c>
      <c r="K1" s="159" t="s">
        <v>191</v>
      </c>
      <c r="L1" s="159" t="s">
        <v>191</v>
      </c>
      <c r="M1" s="159" t="s">
        <v>191</v>
      </c>
      <c r="N1" s="159" t="s">
        <v>191</v>
      </c>
      <c r="O1" s="159" t="s">
        <v>191</v>
      </c>
    </row>
    <row r="2" spans="1:15" ht="13.5" thickBot="1">
      <c r="A2" s="22" t="s">
        <v>19</v>
      </c>
      <c r="B2" s="9" t="s">
        <v>20</v>
      </c>
      <c r="C2" s="9" t="s">
        <v>279</v>
      </c>
      <c r="D2" s="23"/>
      <c r="E2" s="13" t="s">
        <v>25</v>
      </c>
      <c r="F2" s="13" t="s">
        <v>0</v>
      </c>
      <c r="G2" s="13" t="s">
        <v>137</v>
      </c>
      <c r="H2" s="13" t="s">
        <v>253</v>
      </c>
      <c r="I2" s="10" t="s">
        <v>254</v>
      </c>
      <c r="J2" s="167" t="s">
        <v>190</v>
      </c>
      <c r="K2" s="160" t="s">
        <v>192</v>
      </c>
      <c r="L2" s="160" t="s">
        <v>192</v>
      </c>
      <c r="M2" s="160" t="s">
        <v>192</v>
      </c>
      <c r="N2" s="160" t="s">
        <v>192</v>
      </c>
      <c r="O2" s="160" t="s">
        <v>192</v>
      </c>
    </row>
    <row r="3" spans="1:15" s="24" customFormat="1" ht="13.5" thickBot="1">
      <c r="A3" s="59">
        <v>4</v>
      </c>
      <c r="B3" s="61"/>
      <c r="C3" s="61"/>
      <c r="D3" s="62" t="s">
        <v>9</v>
      </c>
      <c r="E3" s="62"/>
      <c r="F3" s="62"/>
      <c r="G3" s="62"/>
      <c r="H3" s="62"/>
      <c r="I3" s="64"/>
      <c r="J3" s="230"/>
      <c r="K3" s="161" t="s">
        <v>25</v>
      </c>
      <c r="L3" s="161" t="s">
        <v>0</v>
      </c>
      <c r="M3" s="161" t="s">
        <v>137</v>
      </c>
      <c r="N3" s="161" t="s">
        <v>253</v>
      </c>
      <c r="O3" s="194" t="s">
        <v>254</v>
      </c>
    </row>
    <row r="4" spans="1:15" ht="12.75">
      <c r="A4" s="3"/>
      <c r="B4" s="20" t="s">
        <v>26</v>
      </c>
      <c r="C4" s="20"/>
      <c r="D4" s="21" t="s">
        <v>41</v>
      </c>
      <c r="E4" s="8"/>
      <c r="F4" s="8"/>
      <c r="G4" s="8"/>
      <c r="H4" s="8"/>
      <c r="I4" s="11"/>
      <c r="J4" s="296">
        <f aca="true" t="shared" si="0" ref="J4:O4">J5+J6+J7</f>
        <v>0</v>
      </c>
      <c r="K4" s="244">
        <f t="shared" si="0"/>
        <v>0</v>
      </c>
      <c r="L4" s="162">
        <f t="shared" si="0"/>
        <v>0</v>
      </c>
      <c r="M4" s="162">
        <f t="shared" si="0"/>
        <v>0</v>
      </c>
      <c r="N4" s="162">
        <f t="shared" si="0"/>
        <v>0</v>
      </c>
      <c r="O4" s="244">
        <f t="shared" si="0"/>
        <v>0</v>
      </c>
    </row>
    <row r="5" spans="1:15" ht="12.75">
      <c r="A5" s="3"/>
      <c r="B5" s="16"/>
      <c r="C5" s="16">
        <v>1</v>
      </c>
      <c r="D5" s="8" t="s">
        <v>293</v>
      </c>
      <c r="E5" s="8">
        <v>5</v>
      </c>
      <c r="F5" s="14" t="s">
        <v>119</v>
      </c>
      <c r="G5" s="14" t="s">
        <v>95</v>
      </c>
      <c r="H5" s="14" t="s">
        <v>95</v>
      </c>
      <c r="I5" s="11">
        <v>1</v>
      </c>
      <c r="J5" s="303"/>
      <c r="K5" s="242">
        <f>E5*$J5/1000000</f>
        <v>0</v>
      </c>
      <c r="L5" s="163"/>
      <c r="M5" s="163"/>
      <c r="N5" s="163"/>
      <c r="O5" s="242">
        <f>I5*$J5/1000000</f>
        <v>0</v>
      </c>
    </row>
    <row r="6" spans="1:15" ht="12.75">
      <c r="A6" s="3"/>
      <c r="B6" s="16"/>
      <c r="C6" s="16">
        <v>2</v>
      </c>
      <c r="D6" s="8" t="s">
        <v>294</v>
      </c>
      <c r="E6" s="8">
        <v>0.6</v>
      </c>
      <c r="F6" s="14" t="s">
        <v>119</v>
      </c>
      <c r="G6" s="14" t="s">
        <v>95</v>
      </c>
      <c r="H6" s="14" t="s">
        <v>95</v>
      </c>
      <c r="I6" s="11">
        <v>0.1</v>
      </c>
      <c r="J6" s="303"/>
      <c r="K6" s="242">
        <f>E6*$J6/1000000</f>
        <v>0</v>
      </c>
      <c r="L6" s="163"/>
      <c r="M6" s="163"/>
      <c r="N6" s="163"/>
      <c r="O6" s="242">
        <f>I6*$J6/1000000</f>
        <v>0</v>
      </c>
    </row>
    <row r="7" spans="1:15" ht="12.75">
      <c r="A7" s="54"/>
      <c r="B7" s="40"/>
      <c r="C7" s="40">
        <v>3</v>
      </c>
      <c r="D7" s="42" t="s">
        <v>295</v>
      </c>
      <c r="E7" s="42">
        <v>0.15</v>
      </c>
      <c r="F7" s="56" t="s">
        <v>119</v>
      </c>
      <c r="G7" s="56" t="s">
        <v>95</v>
      </c>
      <c r="H7" s="56" t="s">
        <v>95</v>
      </c>
      <c r="I7" s="43">
        <v>0.003</v>
      </c>
      <c r="J7" s="304"/>
      <c r="K7" s="243">
        <f>E7*$J7/1000000</f>
        <v>0</v>
      </c>
      <c r="L7" s="164"/>
      <c r="M7" s="164"/>
      <c r="N7" s="164"/>
      <c r="O7" s="243">
        <f>I7*$J7/1000000</f>
        <v>0</v>
      </c>
    </row>
    <row r="8" spans="1:15" ht="12.75">
      <c r="A8" s="3"/>
      <c r="B8" s="20" t="s">
        <v>27</v>
      </c>
      <c r="C8" s="20"/>
      <c r="D8" s="21" t="s">
        <v>42</v>
      </c>
      <c r="E8" s="8"/>
      <c r="F8" s="14"/>
      <c r="G8" s="14"/>
      <c r="H8" s="14"/>
      <c r="I8" s="11"/>
      <c r="J8" s="296">
        <f aca="true" t="shared" si="1" ref="J8:O8">J9</f>
        <v>0</v>
      </c>
      <c r="K8" s="244">
        <f t="shared" si="1"/>
        <v>0</v>
      </c>
      <c r="L8" s="162">
        <f t="shared" si="1"/>
        <v>0</v>
      </c>
      <c r="M8" s="162">
        <f t="shared" si="1"/>
        <v>0</v>
      </c>
      <c r="N8" s="162">
        <f t="shared" si="1"/>
        <v>0</v>
      </c>
      <c r="O8" s="162">
        <f t="shared" si="1"/>
        <v>0</v>
      </c>
    </row>
    <row r="9" spans="1:15" ht="12.75">
      <c r="A9" s="3"/>
      <c r="B9" s="16"/>
      <c r="C9" s="16">
        <v>1</v>
      </c>
      <c r="D9" s="8" t="s">
        <v>130</v>
      </c>
      <c r="E9" s="8">
        <v>10</v>
      </c>
      <c r="F9" s="14" t="s">
        <v>95</v>
      </c>
      <c r="G9" s="14" t="s">
        <v>95</v>
      </c>
      <c r="H9" s="14" t="s">
        <v>95</v>
      </c>
      <c r="I9" s="11" t="s">
        <v>95</v>
      </c>
      <c r="J9" s="305"/>
      <c r="K9" s="242">
        <f>E9*$J9/1000000</f>
        <v>0</v>
      </c>
      <c r="L9" s="163"/>
      <c r="M9" s="163"/>
      <c r="N9" s="163"/>
      <c r="O9" s="163"/>
    </row>
    <row r="10" spans="1:15" ht="12.75">
      <c r="A10" s="54"/>
      <c r="B10" s="40"/>
      <c r="C10" s="40">
        <v>2</v>
      </c>
      <c r="D10" s="42" t="s">
        <v>131</v>
      </c>
      <c r="E10" s="42">
        <v>0.07</v>
      </c>
      <c r="F10" s="56" t="s">
        <v>95</v>
      </c>
      <c r="G10" s="56" t="s">
        <v>95</v>
      </c>
      <c r="H10" s="56" t="s">
        <v>95</v>
      </c>
      <c r="I10" s="43" t="s">
        <v>95</v>
      </c>
      <c r="J10" s="304"/>
      <c r="K10" s="243">
        <f>E10*$J10/1000000</f>
        <v>0</v>
      </c>
      <c r="L10" s="164"/>
      <c r="M10" s="164"/>
      <c r="N10" s="164"/>
      <c r="O10" s="164"/>
    </row>
    <row r="11" spans="1:15" ht="12.75">
      <c r="A11" s="3"/>
      <c r="B11" s="20" t="s">
        <v>28</v>
      </c>
      <c r="C11" s="20"/>
      <c r="D11" s="21" t="s">
        <v>43</v>
      </c>
      <c r="E11" s="8"/>
      <c r="F11" s="14"/>
      <c r="G11" s="14"/>
      <c r="H11" s="14"/>
      <c r="I11" s="11"/>
      <c r="J11" s="296">
        <f aca="true" t="shared" si="2" ref="J11:O11">J12</f>
        <v>0</v>
      </c>
      <c r="K11" s="244">
        <f t="shared" si="2"/>
        <v>0</v>
      </c>
      <c r="L11" s="162">
        <f t="shared" si="2"/>
        <v>0</v>
      </c>
      <c r="M11" s="162">
        <f t="shared" si="2"/>
        <v>0</v>
      </c>
      <c r="N11" s="162">
        <f t="shared" si="2"/>
        <v>0</v>
      </c>
      <c r="O11" s="162">
        <f t="shared" si="2"/>
        <v>0</v>
      </c>
    </row>
    <row r="12" spans="1:15" ht="12.75">
      <c r="A12" s="3"/>
      <c r="B12" s="16"/>
      <c r="C12" s="16">
        <v>1</v>
      </c>
      <c r="D12" s="8" t="s">
        <v>130</v>
      </c>
      <c r="E12" s="8">
        <v>0.2</v>
      </c>
      <c r="F12" s="14" t="s">
        <v>119</v>
      </c>
      <c r="G12" s="14" t="s">
        <v>95</v>
      </c>
      <c r="H12" s="14" t="s">
        <v>95</v>
      </c>
      <c r="I12" s="11" t="s">
        <v>95</v>
      </c>
      <c r="J12" s="305"/>
      <c r="K12" s="242">
        <f>E12*$J12/1000000</f>
        <v>0</v>
      </c>
      <c r="L12" s="163"/>
      <c r="M12" s="163"/>
      <c r="N12" s="163"/>
      <c r="O12" s="163"/>
    </row>
    <row r="13" spans="1:15" ht="12.75">
      <c r="A13" s="54"/>
      <c r="B13" s="40"/>
      <c r="C13" s="40">
        <v>2</v>
      </c>
      <c r="D13" s="42" t="s">
        <v>131</v>
      </c>
      <c r="E13" s="279">
        <v>0.02</v>
      </c>
      <c r="F13" s="56" t="s">
        <v>119</v>
      </c>
      <c r="G13" s="56" t="s">
        <v>95</v>
      </c>
      <c r="H13" s="56" t="s">
        <v>95</v>
      </c>
      <c r="I13" s="43" t="s">
        <v>95</v>
      </c>
      <c r="J13" s="304"/>
      <c r="K13" s="243">
        <f>E13*$J13/1000000</f>
        <v>0</v>
      </c>
      <c r="L13" s="164"/>
      <c r="M13" s="164"/>
      <c r="N13" s="164"/>
      <c r="O13" s="164"/>
    </row>
    <row r="14" spans="1:15" ht="12.75">
      <c r="A14" s="3"/>
      <c r="B14" s="20" t="s">
        <v>29</v>
      </c>
      <c r="C14" s="20"/>
      <c r="D14" s="21" t="s">
        <v>44</v>
      </c>
      <c r="E14" s="8"/>
      <c r="F14" s="14"/>
      <c r="G14" s="14"/>
      <c r="H14" s="14"/>
      <c r="I14" s="11"/>
      <c r="J14" s="296">
        <f aca="true" t="shared" si="3" ref="J14:O14">J15+J16</f>
        <v>0</v>
      </c>
      <c r="K14" s="244">
        <f t="shared" si="3"/>
        <v>0</v>
      </c>
      <c r="L14" s="162">
        <f t="shared" si="3"/>
        <v>0</v>
      </c>
      <c r="M14" s="162">
        <f t="shared" si="3"/>
        <v>0</v>
      </c>
      <c r="N14" s="162">
        <f t="shared" si="3"/>
        <v>0</v>
      </c>
      <c r="O14" s="162">
        <f t="shared" si="3"/>
        <v>0</v>
      </c>
    </row>
    <row r="15" spans="1:15" ht="12.75">
      <c r="A15" s="3"/>
      <c r="B15" s="16"/>
      <c r="C15" s="16">
        <v>1</v>
      </c>
      <c r="D15" s="8" t="s">
        <v>130</v>
      </c>
      <c r="E15" s="8">
        <v>0.2</v>
      </c>
      <c r="F15" s="14" t="s">
        <v>119</v>
      </c>
      <c r="G15" s="14" t="s">
        <v>95</v>
      </c>
      <c r="H15" s="14" t="s">
        <v>95</v>
      </c>
      <c r="I15" s="11" t="s">
        <v>95</v>
      </c>
      <c r="J15" s="303"/>
      <c r="K15" s="242">
        <f>E15*$J15/1000000</f>
        <v>0</v>
      </c>
      <c r="L15" s="163"/>
      <c r="M15" s="163"/>
      <c r="N15" s="163"/>
      <c r="O15" s="163"/>
    </row>
    <row r="16" spans="1:15" ht="12.75">
      <c r="A16" s="54"/>
      <c r="B16" s="40"/>
      <c r="C16" s="40">
        <v>2</v>
      </c>
      <c r="D16" s="42" t="s">
        <v>131</v>
      </c>
      <c r="E16" s="280">
        <v>0.015</v>
      </c>
      <c r="F16" s="56" t="s">
        <v>119</v>
      </c>
      <c r="G16" s="56" t="s">
        <v>95</v>
      </c>
      <c r="H16" s="56" t="s">
        <v>95</v>
      </c>
      <c r="I16" s="43" t="s">
        <v>95</v>
      </c>
      <c r="J16" s="304"/>
      <c r="K16" s="243">
        <f>E16*$J16/1000000</f>
        <v>0</v>
      </c>
      <c r="L16" s="164"/>
      <c r="M16" s="164"/>
      <c r="N16" s="164"/>
      <c r="O16" s="164"/>
    </row>
    <row r="17" spans="1:15" ht="12.75">
      <c r="A17" s="3"/>
      <c r="B17" s="20" t="s">
        <v>31</v>
      </c>
      <c r="C17" s="20"/>
      <c r="D17" s="21" t="s">
        <v>10</v>
      </c>
      <c r="E17" s="8"/>
      <c r="F17" s="14"/>
      <c r="G17" s="14"/>
      <c r="H17" s="14"/>
      <c r="I17" s="11"/>
      <c r="J17" s="296">
        <f aca="true" t="shared" si="4" ref="J17:O17">J18+J19</f>
        <v>0</v>
      </c>
      <c r="K17" s="244">
        <f t="shared" si="4"/>
        <v>0</v>
      </c>
      <c r="L17" s="162">
        <f t="shared" si="4"/>
        <v>0</v>
      </c>
      <c r="M17" s="162">
        <f t="shared" si="4"/>
        <v>0</v>
      </c>
      <c r="N17" s="162">
        <f t="shared" si="4"/>
        <v>0</v>
      </c>
      <c r="O17" s="162">
        <f t="shared" si="4"/>
        <v>0</v>
      </c>
    </row>
    <row r="18" spans="1:15" ht="12.75">
      <c r="A18" s="3"/>
      <c r="B18" s="16"/>
      <c r="C18" s="16">
        <v>1</v>
      </c>
      <c r="D18" s="8" t="s">
        <v>130</v>
      </c>
      <c r="E18" s="8">
        <v>0.2</v>
      </c>
      <c r="F18" s="14" t="s">
        <v>119</v>
      </c>
      <c r="G18" s="14" t="s">
        <v>95</v>
      </c>
      <c r="H18" s="14" t="s">
        <v>95</v>
      </c>
      <c r="I18" s="11" t="s">
        <v>95</v>
      </c>
      <c r="J18" s="305"/>
      <c r="K18" s="242">
        <f>E18*$J18/1000000</f>
        <v>0</v>
      </c>
      <c r="L18" s="163"/>
      <c r="M18" s="163"/>
      <c r="N18" s="163"/>
      <c r="O18" s="163"/>
    </row>
    <row r="19" spans="1:15" ht="12.75">
      <c r="A19" s="54"/>
      <c r="B19" s="40"/>
      <c r="C19" s="40">
        <v>2</v>
      </c>
      <c r="D19" s="42" t="s">
        <v>131</v>
      </c>
      <c r="E19" s="42">
        <v>0.02</v>
      </c>
      <c r="F19" s="56" t="s">
        <v>119</v>
      </c>
      <c r="G19" s="56" t="s">
        <v>95</v>
      </c>
      <c r="H19" s="56" t="s">
        <v>95</v>
      </c>
      <c r="I19" s="43" t="s">
        <v>95</v>
      </c>
      <c r="J19" s="304"/>
      <c r="K19" s="243">
        <f>E19*$J19/1000000</f>
        <v>0</v>
      </c>
      <c r="L19" s="164"/>
      <c r="M19" s="164"/>
      <c r="N19" s="164"/>
      <c r="O19" s="164"/>
    </row>
    <row r="20" spans="1:15" ht="12.75">
      <c r="A20" s="3"/>
      <c r="B20" s="20" t="s">
        <v>32</v>
      </c>
      <c r="C20" s="20"/>
      <c r="D20" s="21" t="s">
        <v>11</v>
      </c>
      <c r="E20" s="8"/>
      <c r="F20" s="14"/>
      <c r="G20" s="14"/>
      <c r="H20" s="14"/>
      <c r="I20" s="11"/>
      <c r="J20" s="296">
        <f aca="true" t="shared" si="5" ref="J20:O20">J21+J22</f>
        <v>0</v>
      </c>
      <c r="K20" s="244">
        <f t="shared" si="5"/>
        <v>0</v>
      </c>
      <c r="L20" s="162">
        <f t="shared" si="5"/>
        <v>0</v>
      </c>
      <c r="M20" s="162">
        <f t="shared" si="5"/>
        <v>0</v>
      </c>
      <c r="N20" s="162">
        <f t="shared" si="5"/>
        <v>0</v>
      </c>
      <c r="O20" s="244">
        <f t="shared" si="5"/>
        <v>0</v>
      </c>
    </row>
    <row r="21" spans="1:15" ht="12.75">
      <c r="A21" s="3"/>
      <c r="B21" s="16"/>
      <c r="C21" s="16">
        <v>1</v>
      </c>
      <c r="D21" s="8" t="s">
        <v>132</v>
      </c>
      <c r="E21" s="8">
        <v>0.07</v>
      </c>
      <c r="F21" s="14" t="s">
        <v>119</v>
      </c>
      <c r="G21" s="14" t="s">
        <v>95</v>
      </c>
      <c r="H21" s="14" t="s">
        <v>95</v>
      </c>
      <c r="I21" s="11" t="s">
        <v>95</v>
      </c>
      <c r="J21" s="303"/>
      <c r="K21" s="242">
        <f>E21*$J21/1000000</f>
        <v>0</v>
      </c>
      <c r="L21" s="163"/>
      <c r="M21" s="163"/>
      <c r="N21" s="163"/>
      <c r="O21" s="163"/>
    </row>
    <row r="22" spans="1:15" ht="12.75">
      <c r="A22" s="54"/>
      <c r="B22" s="40"/>
      <c r="C22" s="40">
        <v>2</v>
      </c>
      <c r="D22" s="55" t="s">
        <v>133</v>
      </c>
      <c r="E22" s="42">
        <v>0.007</v>
      </c>
      <c r="F22" s="56" t="s">
        <v>119</v>
      </c>
      <c r="G22" s="56" t="s">
        <v>95</v>
      </c>
      <c r="H22" s="56" t="s">
        <v>95</v>
      </c>
      <c r="I22" s="43">
        <v>0.06</v>
      </c>
      <c r="J22" s="304"/>
      <c r="K22" s="243">
        <f>E22*$J22/1000000</f>
        <v>0</v>
      </c>
      <c r="L22" s="164"/>
      <c r="M22" s="164"/>
      <c r="N22" s="164"/>
      <c r="O22" s="243">
        <f>I22*$J22/1000000</f>
        <v>0</v>
      </c>
    </row>
    <row r="23" spans="1:15" ht="13.5" thickBot="1">
      <c r="A23" s="216">
        <v>4</v>
      </c>
      <c r="B23" s="217"/>
      <c r="C23" s="217"/>
      <c r="D23" s="218" t="s">
        <v>9</v>
      </c>
      <c r="E23" s="218"/>
      <c r="F23" s="218"/>
      <c r="G23" s="218"/>
      <c r="H23" s="218"/>
      <c r="I23" s="229"/>
      <c r="J23" s="307">
        <f aca="true" t="shared" si="6" ref="J23:O23">J4+J8+J11+J14+J17+J20</f>
        <v>0</v>
      </c>
      <c r="K23" s="246">
        <f t="shared" si="6"/>
        <v>0</v>
      </c>
      <c r="L23" s="219">
        <f t="shared" si="6"/>
        <v>0</v>
      </c>
      <c r="M23" s="219">
        <f t="shared" si="6"/>
        <v>0</v>
      </c>
      <c r="N23" s="219">
        <f t="shared" si="6"/>
        <v>0</v>
      </c>
      <c r="O23" s="246">
        <f t="shared" si="6"/>
        <v>0</v>
      </c>
    </row>
  </sheetData>
  <mergeCells count="1">
    <mergeCell ref="E1:I1"/>
  </mergeCells>
  <printOptions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Header>&amp;C&amp;A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workbookViewId="0" topLeftCell="A1">
      <selection activeCell="A1" sqref="A1:O21"/>
    </sheetView>
  </sheetViews>
  <sheetFormatPr defaultColWidth="9.33203125" defaultRowHeight="12.75"/>
  <cols>
    <col min="1" max="1" width="6.83203125" style="0" bestFit="1" customWidth="1"/>
    <col min="2" max="2" width="7.83203125" style="1" bestFit="1" customWidth="1"/>
    <col min="3" max="3" width="6.83203125" style="1" bestFit="1" customWidth="1"/>
    <col min="4" max="4" width="44.33203125" style="0" customWidth="1"/>
    <col min="5" max="5" width="7.5" style="0" bestFit="1" customWidth="1"/>
    <col min="6" max="6" width="6.66015625" style="0" bestFit="1" customWidth="1"/>
    <col min="7" max="7" width="5.66015625" style="0" bestFit="1" customWidth="1"/>
    <col min="8" max="8" width="8.16015625" style="0" bestFit="1" customWidth="1"/>
    <col min="10" max="10" width="17" style="0" bestFit="1" customWidth="1"/>
    <col min="11" max="15" width="18.66015625" style="0" bestFit="1" customWidth="1"/>
  </cols>
  <sheetData>
    <row r="1" spans="1:15" ht="13.5" thickBot="1">
      <c r="A1" s="2"/>
      <c r="B1" s="15"/>
      <c r="C1" s="15"/>
      <c r="D1" s="6" t="s">
        <v>21</v>
      </c>
      <c r="E1" s="351" t="s">
        <v>77</v>
      </c>
      <c r="F1" s="344"/>
      <c r="G1" s="344"/>
      <c r="H1" s="344"/>
      <c r="I1" s="345"/>
      <c r="J1" s="166" t="s">
        <v>235</v>
      </c>
      <c r="K1" s="159" t="s">
        <v>191</v>
      </c>
      <c r="L1" s="159" t="s">
        <v>191</v>
      </c>
      <c r="M1" s="159" t="s">
        <v>191</v>
      </c>
      <c r="N1" s="159" t="s">
        <v>191</v>
      </c>
      <c r="O1" s="159" t="s">
        <v>191</v>
      </c>
    </row>
    <row r="2" spans="1:15" ht="13.5" thickBot="1">
      <c r="A2" s="22" t="s">
        <v>19</v>
      </c>
      <c r="B2" s="9" t="s">
        <v>20</v>
      </c>
      <c r="C2" s="9" t="s">
        <v>279</v>
      </c>
      <c r="D2" s="23"/>
      <c r="E2" s="13" t="s">
        <v>25</v>
      </c>
      <c r="F2" s="13" t="s">
        <v>0</v>
      </c>
      <c r="G2" s="13" t="s">
        <v>137</v>
      </c>
      <c r="H2" s="13" t="s">
        <v>253</v>
      </c>
      <c r="I2" s="10" t="s">
        <v>254</v>
      </c>
      <c r="J2" s="167" t="s">
        <v>190</v>
      </c>
      <c r="K2" s="160" t="s">
        <v>192</v>
      </c>
      <c r="L2" s="160" t="s">
        <v>192</v>
      </c>
      <c r="M2" s="160" t="s">
        <v>192</v>
      </c>
      <c r="N2" s="160" t="s">
        <v>192</v>
      </c>
      <c r="O2" s="160" t="s">
        <v>192</v>
      </c>
    </row>
    <row r="3" spans="1:15" s="24" customFormat="1" ht="13.5" thickBot="1">
      <c r="A3" s="59">
        <v>5</v>
      </c>
      <c r="B3" s="61"/>
      <c r="C3" s="61"/>
      <c r="D3" s="62" t="s">
        <v>12</v>
      </c>
      <c r="E3" s="62"/>
      <c r="F3" s="62"/>
      <c r="G3" s="62"/>
      <c r="H3" s="62"/>
      <c r="I3" s="64"/>
      <c r="J3" s="230"/>
      <c r="K3" s="161" t="s">
        <v>25</v>
      </c>
      <c r="L3" s="161" t="s">
        <v>0</v>
      </c>
      <c r="M3" s="161" t="s">
        <v>137</v>
      </c>
      <c r="N3" s="161" t="s">
        <v>253</v>
      </c>
      <c r="O3" s="194" t="s">
        <v>254</v>
      </c>
    </row>
    <row r="4" spans="1:15" ht="12.75">
      <c r="A4" s="3"/>
      <c r="B4" s="20" t="s">
        <v>26</v>
      </c>
      <c r="C4" s="20"/>
      <c r="D4" s="21" t="s">
        <v>272</v>
      </c>
      <c r="E4" s="8"/>
      <c r="F4" s="8"/>
      <c r="G4" s="8"/>
      <c r="H4" s="8"/>
      <c r="I4" s="11"/>
      <c r="J4" s="308">
        <f aca="true" t="shared" si="0" ref="J4:O4">J5+J6+J7</f>
        <v>0</v>
      </c>
      <c r="K4" s="241">
        <f t="shared" si="0"/>
        <v>0</v>
      </c>
      <c r="L4" s="228">
        <f t="shared" si="0"/>
        <v>0</v>
      </c>
      <c r="M4" s="228">
        <f t="shared" si="0"/>
        <v>0</v>
      </c>
      <c r="N4" s="228">
        <f t="shared" si="0"/>
        <v>0</v>
      </c>
      <c r="O4" s="228">
        <f t="shared" si="0"/>
        <v>0</v>
      </c>
    </row>
    <row r="5" spans="1:15" ht="12.75">
      <c r="A5" s="3"/>
      <c r="B5" s="16"/>
      <c r="C5" s="16">
        <v>1</v>
      </c>
      <c r="D5" s="8" t="s">
        <v>134</v>
      </c>
      <c r="E5" s="8">
        <v>2.2</v>
      </c>
      <c r="F5" s="8" t="s">
        <v>119</v>
      </c>
      <c r="G5" s="8" t="s">
        <v>119</v>
      </c>
      <c r="H5" s="8" t="s">
        <v>119</v>
      </c>
      <c r="I5" s="11" t="s">
        <v>95</v>
      </c>
      <c r="J5" s="303"/>
      <c r="K5" s="242">
        <f>E5*$J5/1000000</f>
        <v>0</v>
      </c>
      <c r="L5" s="163"/>
      <c r="M5" s="163"/>
      <c r="N5" s="163"/>
      <c r="O5" s="163"/>
    </row>
    <row r="6" spans="1:15" ht="12.75">
      <c r="A6" s="3"/>
      <c r="B6" s="16"/>
      <c r="C6" s="16">
        <v>2</v>
      </c>
      <c r="D6" s="8" t="s">
        <v>135</v>
      </c>
      <c r="E6" s="278">
        <v>0.1</v>
      </c>
      <c r="F6" s="8" t="s">
        <v>119</v>
      </c>
      <c r="G6" s="8" t="s">
        <v>119</v>
      </c>
      <c r="H6" s="8" t="s">
        <v>119</v>
      </c>
      <c r="I6" s="11" t="s">
        <v>95</v>
      </c>
      <c r="J6" s="303"/>
      <c r="K6" s="242">
        <f>E6*$J6/1000000</f>
        <v>0</v>
      </c>
      <c r="L6" s="163"/>
      <c r="M6" s="163"/>
      <c r="N6" s="163"/>
      <c r="O6" s="163"/>
    </row>
    <row r="7" spans="1:15" ht="12.75">
      <c r="A7" s="54"/>
      <c r="B7" s="40"/>
      <c r="C7" s="40">
        <v>3</v>
      </c>
      <c r="D7" s="42" t="s">
        <v>136</v>
      </c>
      <c r="E7" s="279">
        <v>0</v>
      </c>
      <c r="F7" s="42" t="s">
        <v>119</v>
      </c>
      <c r="G7" s="42" t="s">
        <v>119</v>
      </c>
      <c r="H7" s="42" t="s">
        <v>119</v>
      </c>
      <c r="I7" s="43" t="s">
        <v>119</v>
      </c>
      <c r="J7" s="304"/>
      <c r="K7" s="243">
        <f>E7*$J7/1000000</f>
        <v>0</v>
      </c>
      <c r="L7" s="164"/>
      <c r="M7" s="164"/>
      <c r="N7" s="164"/>
      <c r="O7" s="164"/>
    </row>
    <row r="8" spans="1:15" ht="12.75">
      <c r="A8" s="3"/>
      <c r="B8" s="20" t="s">
        <v>27</v>
      </c>
      <c r="C8" s="20"/>
      <c r="D8" s="21" t="s">
        <v>273</v>
      </c>
      <c r="E8" s="8"/>
      <c r="F8" s="8"/>
      <c r="G8" s="8"/>
      <c r="H8" s="8"/>
      <c r="I8" s="11"/>
      <c r="J8" s="296">
        <f>J9+J10</f>
        <v>0</v>
      </c>
      <c r="K8" s="244">
        <f>K9+K10</f>
        <v>0</v>
      </c>
      <c r="L8" s="162"/>
      <c r="M8" s="162">
        <f>M10+M11</f>
        <v>0</v>
      </c>
      <c r="N8" s="162">
        <f>N10+N11</f>
        <v>0</v>
      </c>
      <c r="O8" s="162">
        <f>O10+O11</f>
        <v>0</v>
      </c>
    </row>
    <row r="9" spans="1:15" ht="12.75">
      <c r="A9" s="3"/>
      <c r="B9" s="16"/>
      <c r="C9" s="16">
        <v>1</v>
      </c>
      <c r="D9" s="8" t="s">
        <v>134</v>
      </c>
      <c r="E9" s="8">
        <v>3.5</v>
      </c>
      <c r="F9" s="8" t="s">
        <v>119</v>
      </c>
      <c r="G9" s="8" t="s">
        <v>119</v>
      </c>
      <c r="H9" s="8" t="s">
        <v>119</v>
      </c>
      <c r="I9" s="11" t="s">
        <v>95</v>
      </c>
      <c r="J9" s="303"/>
      <c r="K9" s="242">
        <f>E9*$J9/1000000</f>
        <v>0</v>
      </c>
      <c r="L9" s="163"/>
      <c r="M9" s="163"/>
      <c r="N9" s="163"/>
      <c r="O9" s="163"/>
    </row>
    <row r="10" spans="1:15" ht="12.75">
      <c r="A10" s="54"/>
      <c r="B10" s="40"/>
      <c r="C10" s="40">
        <v>2</v>
      </c>
      <c r="D10" s="42" t="s">
        <v>135</v>
      </c>
      <c r="E10" s="42">
        <v>2.5</v>
      </c>
      <c r="F10" s="42" t="s">
        <v>119</v>
      </c>
      <c r="G10" s="42" t="s">
        <v>119</v>
      </c>
      <c r="H10" s="42" t="s">
        <v>119</v>
      </c>
      <c r="I10" s="43" t="s">
        <v>95</v>
      </c>
      <c r="J10" s="304"/>
      <c r="K10" s="243">
        <f>E10*$J10/1000000</f>
        <v>0</v>
      </c>
      <c r="L10" s="164"/>
      <c r="M10" s="164"/>
      <c r="N10" s="164"/>
      <c r="O10" s="164"/>
    </row>
    <row r="11" spans="1:15" ht="12.75">
      <c r="A11" s="3"/>
      <c r="B11" s="20" t="s">
        <v>28</v>
      </c>
      <c r="C11" s="20"/>
      <c r="D11" s="27" t="s">
        <v>274</v>
      </c>
      <c r="E11" s="8"/>
      <c r="F11" s="8"/>
      <c r="G11" s="8"/>
      <c r="H11" s="8"/>
      <c r="I11" s="11"/>
      <c r="J11" s="296">
        <f aca="true" t="shared" si="1" ref="J11:O11">J12</f>
        <v>0</v>
      </c>
      <c r="K11" s="244">
        <f t="shared" si="1"/>
        <v>0</v>
      </c>
      <c r="L11" s="162">
        <f t="shared" si="1"/>
        <v>0</v>
      </c>
      <c r="M11" s="162">
        <f t="shared" si="1"/>
        <v>0</v>
      </c>
      <c r="N11" s="162">
        <f t="shared" si="1"/>
        <v>0</v>
      </c>
      <c r="O11" s="162">
        <f t="shared" si="1"/>
        <v>0</v>
      </c>
    </row>
    <row r="12" spans="1:15" ht="12.75">
      <c r="A12" s="54"/>
      <c r="B12" s="40"/>
      <c r="C12" s="40">
        <v>1</v>
      </c>
      <c r="D12" s="42" t="s">
        <v>274</v>
      </c>
      <c r="E12" s="277">
        <v>0.05</v>
      </c>
      <c r="F12" s="42" t="s">
        <v>119</v>
      </c>
      <c r="G12" s="42" t="s">
        <v>119</v>
      </c>
      <c r="H12" s="42" t="s">
        <v>119</v>
      </c>
      <c r="I12" s="43" t="s">
        <v>95</v>
      </c>
      <c r="J12" s="304"/>
      <c r="K12" s="243">
        <f>E12*$J12/1000000</f>
        <v>0</v>
      </c>
      <c r="L12" s="164"/>
      <c r="M12" s="164"/>
      <c r="N12" s="164"/>
      <c r="O12" s="164"/>
    </row>
    <row r="13" spans="1:15" ht="12.75">
      <c r="A13" s="3"/>
      <c r="B13" s="20" t="s">
        <v>29</v>
      </c>
      <c r="C13" s="20"/>
      <c r="D13" s="27" t="s">
        <v>275</v>
      </c>
      <c r="E13" s="8"/>
      <c r="F13" s="8"/>
      <c r="G13" s="8"/>
      <c r="H13" s="8"/>
      <c r="I13" s="11"/>
      <c r="J13" s="296">
        <f aca="true" t="shared" si="2" ref="J13:O13">J14</f>
        <v>0</v>
      </c>
      <c r="K13" s="244">
        <f t="shared" si="2"/>
        <v>0</v>
      </c>
      <c r="L13" s="162">
        <f t="shared" si="2"/>
        <v>0</v>
      </c>
      <c r="M13" s="162">
        <f t="shared" si="2"/>
        <v>0</v>
      </c>
      <c r="N13" s="162">
        <f t="shared" si="2"/>
        <v>0</v>
      </c>
      <c r="O13" s="162">
        <f t="shared" si="2"/>
        <v>0</v>
      </c>
    </row>
    <row r="14" spans="1:15" ht="13.5" thickBot="1">
      <c r="A14" s="4"/>
      <c r="B14" s="10"/>
      <c r="C14" s="10">
        <v>1</v>
      </c>
      <c r="D14" s="7" t="s">
        <v>276</v>
      </c>
      <c r="E14" s="7">
        <v>4</v>
      </c>
      <c r="F14" s="7" t="s">
        <v>119</v>
      </c>
      <c r="G14" s="7" t="s">
        <v>119</v>
      </c>
      <c r="H14" s="7" t="s">
        <v>119</v>
      </c>
      <c r="I14" s="12" t="s">
        <v>95</v>
      </c>
      <c r="J14" s="309"/>
      <c r="K14" s="245">
        <f>E14*$J14/1000000</f>
        <v>0</v>
      </c>
      <c r="L14" s="165"/>
      <c r="M14" s="165"/>
      <c r="N14" s="165"/>
      <c r="O14" s="165"/>
    </row>
    <row r="15" spans="1:15" ht="13.5" thickBot="1">
      <c r="A15" s="216">
        <v>5</v>
      </c>
      <c r="B15" s="217"/>
      <c r="C15" s="217"/>
      <c r="D15" s="218" t="s">
        <v>12</v>
      </c>
      <c r="E15" s="218"/>
      <c r="F15" s="218"/>
      <c r="G15" s="218"/>
      <c r="H15" s="218"/>
      <c r="I15" s="229"/>
      <c r="J15" s="307">
        <f aca="true" t="shared" si="3" ref="J15:O15">J4+J8+J11+J13</f>
        <v>0</v>
      </c>
      <c r="K15" s="246">
        <f t="shared" si="3"/>
        <v>0</v>
      </c>
      <c r="L15" s="219">
        <f t="shared" si="3"/>
        <v>0</v>
      </c>
      <c r="M15" s="219">
        <f t="shared" si="3"/>
        <v>0</v>
      </c>
      <c r="N15" s="219">
        <f t="shared" si="3"/>
        <v>0</v>
      </c>
      <c r="O15" s="219">
        <f t="shared" si="3"/>
        <v>0</v>
      </c>
    </row>
    <row r="17" ht="12.75">
      <c r="A17" t="s">
        <v>236</v>
      </c>
    </row>
    <row r="19" spans="4:6" ht="12.75">
      <c r="D19" s="332" t="s">
        <v>289</v>
      </c>
      <c r="E19" s="335" t="s">
        <v>287</v>
      </c>
      <c r="F19" s="329" t="s">
        <v>288</v>
      </c>
    </row>
    <row r="20" spans="4:6" ht="12.75">
      <c r="D20" s="333" t="s">
        <v>285</v>
      </c>
      <c r="E20" s="17">
        <v>1</v>
      </c>
      <c r="F20" s="330">
        <v>0.74</v>
      </c>
    </row>
    <row r="21" spans="4:6" ht="12.75">
      <c r="D21" s="334" t="s">
        <v>286</v>
      </c>
      <c r="E21" s="44">
        <v>1</v>
      </c>
      <c r="F21" s="331">
        <v>0.85</v>
      </c>
    </row>
  </sheetData>
  <mergeCells count="1">
    <mergeCell ref="E1:I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70" zoomScaleNormal="70" workbookViewId="0" topLeftCell="A1">
      <selection activeCell="A1" sqref="A1:O14"/>
    </sheetView>
  </sheetViews>
  <sheetFormatPr defaultColWidth="9.33203125" defaultRowHeight="12.75"/>
  <cols>
    <col min="1" max="1" width="6.83203125" style="0" bestFit="1" customWidth="1"/>
    <col min="2" max="2" width="7.83203125" style="1" bestFit="1" customWidth="1"/>
    <col min="3" max="3" width="7.33203125" style="1" bestFit="1" customWidth="1"/>
    <col min="4" max="4" width="45" style="0" customWidth="1"/>
    <col min="5" max="5" width="6.83203125" style="0" bestFit="1" customWidth="1"/>
    <col min="6" max="6" width="6.66015625" style="0" bestFit="1" customWidth="1"/>
    <col min="7" max="7" width="8" style="0" customWidth="1"/>
    <col min="8" max="9" width="9.66015625" style="0" bestFit="1" customWidth="1"/>
    <col min="10" max="10" width="15.66015625" style="0" bestFit="1" customWidth="1"/>
    <col min="11" max="15" width="20" style="0" bestFit="1" customWidth="1"/>
  </cols>
  <sheetData>
    <row r="1" spans="1:15" ht="13.5" thickBot="1">
      <c r="A1" s="2"/>
      <c r="B1" s="15"/>
      <c r="C1" s="15"/>
      <c r="D1" s="6" t="s">
        <v>21</v>
      </c>
      <c r="E1" s="351" t="s">
        <v>77</v>
      </c>
      <c r="F1" s="344"/>
      <c r="G1" s="344"/>
      <c r="H1" s="344"/>
      <c r="I1" s="345"/>
      <c r="J1" s="166" t="s">
        <v>189</v>
      </c>
      <c r="K1" s="159" t="s">
        <v>191</v>
      </c>
      <c r="L1" s="159" t="s">
        <v>191</v>
      </c>
      <c r="M1" s="159" t="s">
        <v>191</v>
      </c>
      <c r="N1" s="159" t="s">
        <v>191</v>
      </c>
      <c r="O1" s="159" t="s">
        <v>191</v>
      </c>
    </row>
    <row r="2" spans="1:15" ht="14.25" customHeight="1" thickBot="1">
      <c r="A2" s="22" t="s">
        <v>19</v>
      </c>
      <c r="B2" s="9" t="s">
        <v>20</v>
      </c>
      <c r="C2" s="9" t="s">
        <v>279</v>
      </c>
      <c r="D2" s="23"/>
      <c r="E2" s="13" t="s">
        <v>25</v>
      </c>
      <c r="F2" s="13" t="s">
        <v>0</v>
      </c>
      <c r="G2" s="13" t="s">
        <v>137</v>
      </c>
      <c r="H2" s="13" t="s">
        <v>253</v>
      </c>
      <c r="I2" s="10" t="s">
        <v>254</v>
      </c>
      <c r="J2" s="167" t="s">
        <v>190</v>
      </c>
      <c r="K2" s="160" t="s">
        <v>192</v>
      </c>
      <c r="L2" s="160" t="s">
        <v>192</v>
      </c>
      <c r="M2" s="160" t="s">
        <v>192</v>
      </c>
      <c r="N2" s="160" t="s">
        <v>192</v>
      </c>
      <c r="O2" s="160" t="s">
        <v>192</v>
      </c>
    </row>
    <row r="3" spans="1:15" s="24" customFormat="1" ht="13.5" thickBot="1">
      <c r="A3" s="59">
        <v>6</v>
      </c>
      <c r="B3" s="61">
        <v>6</v>
      </c>
      <c r="C3" s="61"/>
      <c r="D3" s="62" t="s">
        <v>13</v>
      </c>
      <c r="E3" s="62"/>
      <c r="F3" s="62"/>
      <c r="G3" s="62"/>
      <c r="H3" s="62"/>
      <c r="I3" s="64"/>
      <c r="J3" s="168"/>
      <c r="K3" s="161" t="s">
        <v>25</v>
      </c>
      <c r="L3" s="161" t="s">
        <v>0</v>
      </c>
      <c r="M3" s="161" t="s">
        <v>137</v>
      </c>
      <c r="N3" s="161" t="s">
        <v>253</v>
      </c>
      <c r="O3" s="194" t="s">
        <v>254</v>
      </c>
    </row>
    <row r="4" spans="1:15" ht="12.75">
      <c r="A4" s="3"/>
      <c r="B4" s="20" t="s">
        <v>26</v>
      </c>
      <c r="C4" s="20"/>
      <c r="D4" s="21" t="s">
        <v>45</v>
      </c>
      <c r="E4" s="8"/>
      <c r="F4" s="8"/>
      <c r="G4" s="8"/>
      <c r="H4" s="8"/>
      <c r="I4" s="11"/>
      <c r="J4" s="308">
        <f aca="true" t="shared" si="0" ref="J4:O4">J5+J6+J7</f>
        <v>0</v>
      </c>
      <c r="K4" s="241">
        <f t="shared" si="0"/>
        <v>0</v>
      </c>
      <c r="L4" s="228">
        <f t="shared" si="0"/>
        <v>0</v>
      </c>
      <c r="M4" s="241">
        <f t="shared" si="0"/>
        <v>0</v>
      </c>
      <c r="N4" s="228">
        <f t="shared" si="0"/>
        <v>0</v>
      </c>
      <c r="O4" s="228">
        <f t="shared" si="0"/>
        <v>0</v>
      </c>
    </row>
    <row r="5" spans="1:15" ht="12.75">
      <c r="A5" s="3"/>
      <c r="B5" s="16"/>
      <c r="C5" s="16">
        <v>1</v>
      </c>
      <c r="D5" s="8" t="s">
        <v>139</v>
      </c>
      <c r="E5" s="8">
        <v>5</v>
      </c>
      <c r="F5" s="8" t="s">
        <v>95</v>
      </c>
      <c r="G5" s="8">
        <v>4</v>
      </c>
      <c r="H5" s="8" t="s">
        <v>119</v>
      </c>
      <c r="I5" s="11" t="s">
        <v>95</v>
      </c>
      <c r="J5" s="303"/>
      <c r="K5" s="242">
        <f>E5*$J5/1000000</f>
        <v>0</v>
      </c>
      <c r="L5" s="163"/>
      <c r="M5" s="242">
        <f>G5*$J5/1000000</f>
        <v>0</v>
      </c>
      <c r="N5" s="163"/>
      <c r="O5" s="163"/>
    </row>
    <row r="6" spans="1:15" ht="12.75">
      <c r="A6" s="3"/>
      <c r="B6" s="16"/>
      <c r="C6" s="16">
        <v>2</v>
      </c>
      <c r="D6" s="8" t="s">
        <v>140</v>
      </c>
      <c r="E6" s="8">
        <v>5</v>
      </c>
      <c r="F6" s="8" t="s">
        <v>95</v>
      </c>
      <c r="G6" s="8">
        <v>4</v>
      </c>
      <c r="H6" s="8" t="s">
        <v>119</v>
      </c>
      <c r="I6" s="11" t="s">
        <v>95</v>
      </c>
      <c r="J6" s="303"/>
      <c r="K6" s="242">
        <f>E6*$J6/1000000</f>
        <v>0</v>
      </c>
      <c r="L6" s="163"/>
      <c r="M6" s="242">
        <f>G6*$J6/1000000</f>
        <v>0</v>
      </c>
      <c r="N6" s="163"/>
      <c r="O6" s="163"/>
    </row>
    <row r="7" spans="1:15" ht="12.75">
      <c r="A7" s="54"/>
      <c r="B7" s="40"/>
      <c r="C7" s="40">
        <v>3</v>
      </c>
      <c r="D7" s="42" t="s">
        <v>141</v>
      </c>
      <c r="E7" s="42">
        <v>30</v>
      </c>
      <c r="F7" s="42" t="s">
        <v>95</v>
      </c>
      <c r="G7" s="42">
        <v>10</v>
      </c>
      <c r="H7" s="42" t="s">
        <v>119</v>
      </c>
      <c r="I7" s="43" t="s">
        <v>95</v>
      </c>
      <c r="J7" s="304"/>
      <c r="K7" s="243">
        <f>E7*$J7/1000000</f>
        <v>0</v>
      </c>
      <c r="L7" s="164"/>
      <c r="M7" s="243">
        <f>G7*$J7/1000000</f>
        <v>0</v>
      </c>
      <c r="N7" s="164"/>
      <c r="O7" s="164"/>
    </row>
    <row r="8" spans="1:15" ht="25.5">
      <c r="A8" s="3"/>
      <c r="B8" s="20" t="s">
        <v>27</v>
      </c>
      <c r="C8" s="25"/>
      <c r="D8" s="53" t="s">
        <v>46</v>
      </c>
      <c r="E8" s="14"/>
      <c r="F8" s="8"/>
      <c r="G8" s="8"/>
      <c r="H8" s="8"/>
      <c r="I8" s="11"/>
      <c r="J8" s="300">
        <f aca="true" t="shared" si="1" ref="J8:O8">J10+J11</f>
        <v>0</v>
      </c>
      <c r="K8" s="247">
        <f t="shared" si="1"/>
        <v>0</v>
      </c>
      <c r="L8" s="195">
        <f t="shared" si="1"/>
        <v>0</v>
      </c>
      <c r="M8" s="247">
        <f t="shared" si="1"/>
        <v>0</v>
      </c>
      <c r="N8" s="195">
        <f t="shared" si="1"/>
        <v>0</v>
      </c>
      <c r="O8" s="247">
        <f t="shared" si="1"/>
        <v>0</v>
      </c>
    </row>
    <row r="9" spans="1:15" ht="12.75">
      <c r="A9" s="3"/>
      <c r="B9" s="16"/>
      <c r="C9" s="17">
        <v>1</v>
      </c>
      <c r="D9" s="34" t="s">
        <v>146</v>
      </c>
      <c r="E9" s="81">
        <v>1000</v>
      </c>
      <c r="F9" s="8" t="s">
        <v>95</v>
      </c>
      <c r="G9" s="8" t="s">
        <v>119</v>
      </c>
      <c r="H9" s="8" t="s">
        <v>119</v>
      </c>
      <c r="I9" s="11" t="s">
        <v>95</v>
      </c>
      <c r="J9" s="303"/>
      <c r="K9" s="242">
        <f>E9*$J9/1000000</f>
        <v>0</v>
      </c>
      <c r="L9" s="163"/>
      <c r="M9" s="242"/>
      <c r="N9" s="163"/>
      <c r="O9" s="242"/>
    </row>
    <row r="10" spans="1:15" ht="12.75">
      <c r="A10" s="3"/>
      <c r="B10" s="16"/>
      <c r="C10" s="17">
        <v>2</v>
      </c>
      <c r="D10" s="34" t="s">
        <v>143</v>
      </c>
      <c r="E10" s="14">
        <v>400</v>
      </c>
      <c r="F10" s="8" t="s">
        <v>95</v>
      </c>
      <c r="G10" s="8" t="s">
        <v>142</v>
      </c>
      <c r="H10" s="8" t="s">
        <v>119</v>
      </c>
      <c r="I10" s="11">
        <v>400</v>
      </c>
      <c r="J10" s="303"/>
      <c r="K10" s="242">
        <f>E10*$J10/1000000</f>
        <v>0</v>
      </c>
      <c r="L10" s="163"/>
      <c r="M10" s="242"/>
      <c r="N10" s="163"/>
      <c r="O10" s="242">
        <f>I10*$J10/1000000</f>
        <v>0</v>
      </c>
    </row>
    <row r="11" spans="1:15" ht="12.75">
      <c r="A11" s="3"/>
      <c r="B11" s="16"/>
      <c r="C11" s="17">
        <v>3</v>
      </c>
      <c r="D11" s="34" t="s">
        <v>147</v>
      </c>
      <c r="E11" s="14">
        <v>300</v>
      </c>
      <c r="F11" s="8" t="s">
        <v>95</v>
      </c>
      <c r="G11" s="34" t="s">
        <v>142</v>
      </c>
      <c r="H11" s="8" t="s">
        <v>119</v>
      </c>
      <c r="I11" s="11">
        <v>600</v>
      </c>
      <c r="J11" s="303"/>
      <c r="K11" s="242">
        <f>E11*$J11/1000000</f>
        <v>0</v>
      </c>
      <c r="L11" s="163"/>
      <c r="M11" s="242"/>
      <c r="N11" s="163"/>
      <c r="O11" s="242">
        <f>I11*$J11/1000000</f>
        <v>0</v>
      </c>
    </row>
    <row r="12" spans="1:15" ht="12.75">
      <c r="A12" s="3"/>
      <c r="B12" s="16"/>
      <c r="C12" s="17">
        <v>4</v>
      </c>
      <c r="D12" s="34" t="s">
        <v>144</v>
      </c>
      <c r="E12" s="14">
        <v>94</v>
      </c>
      <c r="F12" s="8" t="s">
        <v>95</v>
      </c>
      <c r="G12" s="8" t="s">
        <v>142</v>
      </c>
      <c r="H12" s="8" t="s">
        <v>119</v>
      </c>
      <c r="I12" s="11">
        <v>18</v>
      </c>
      <c r="J12" s="303"/>
      <c r="K12" s="242">
        <f>E12*$J12/1000000</f>
        <v>0</v>
      </c>
      <c r="L12" s="163"/>
      <c r="M12" s="242"/>
      <c r="N12" s="163"/>
      <c r="O12" s="242">
        <f>I12*$J12/1000000</f>
        <v>0</v>
      </c>
    </row>
    <row r="13" spans="1:15" ht="13.5" thickBot="1">
      <c r="A13" s="4"/>
      <c r="B13" s="10"/>
      <c r="C13" s="13">
        <v>5</v>
      </c>
      <c r="D13" s="52" t="s">
        <v>145</v>
      </c>
      <c r="E13" s="18">
        <v>60</v>
      </c>
      <c r="F13" s="7" t="s">
        <v>95</v>
      </c>
      <c r="G13" s="7" t="s">
        <v>95</v>
      </c>
      <c r="H13" s="7" t="s">
        <v>119</v>
      </c>
      <c r="I13" s="12">
        <v>10</v>
      </c>
      <c r="J13" s="310"/>
      <c r="K13" s="245">
        <f>E13*$J13/1000000</f>
        <v>0</v>
      </c>
      <c r="L13" s="165"/>
      <c r="M13" s="245"/>
      <c r="N13" s="165"/>
      <c r="O13" s="245">
        <f>I13*$J13/1000000</f>
        <v>0</v>
      </c>
    </row>
    <row r="14" spans="1:15" ht="13.5" thickBot="1">
      <c r="A14" s="216">
        <v>6</v>
      </c>
      <c r="B14" s="217">
        <v>6</v>
      </c>
      <c r="C14" s="217"/>
      <c r="D14" s="218" t="s">
        <v>13</v>
      </c>
      <c r="E14" s="218"/>
      <c r="F14" s="218"/>
      <c r="G14" s="218"/>
      <c r="H14" s="218"/>
      <c r="I14" s="229"/>
      <c r="J14" s="307">
        <f aca="true" t="shared" si="2" ref="J14:O14">J4+J8</f>
        <v>0</v>
      </c>
      <c r="K14" s="246">
        <f t="shared" si="2"/>
        <v>0</v>
      </c>
      <c r="L14" s="219">
        <f t="shared" si="2"/>
        <v>0</v>
      </c>
      <c r="M14" s="246">
        <f t="shared" si="2"/>
        <v>0</v>
      </c>
      <c r="N14" s="219">
        <f t="shared" si="2"/>
        <v>0</v>
      </c>
      <c r="O14" s="246">
        <f t="shared" si="2"/>
        <v>0</v>
      </c>
    </row>
  </sheetData>
  <mergeCells count="1">
    <mergeCell ref="E1:I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75" zoomScaleNormal="75" workbookViewId="0" topLeftCell="D22">
      <selection activeCell="A1" sqref="A1:O58"/>
    </sheetView>
  </sheetViews>
  <sheetFormatPr defaultColWidth="9.33203125" defaultRowHeight="12.75"/>
  <cols>
    <col min="1" max="1" width="7" style="0" customWidth="1"/>
    <col min="2" max="2" width="7.33203125" style="1" customWidth="1"/>
    <col min="3" max="3" width="6.83203125" style="1" bestFit="1" customWidth="1"/>
    <col min="4" max="4" width="46.33203125" style="0" customWidth="1"/>
    <col min="5" max="5" width="11.66015625" style="0" customWidth="1"/>
    <col min="6" max="6" width="8.16015625" style="0" customWidth="1"/>
    <col min="7" max="7" width="12.83203125" style="0" customWidth="1"/>
    <col min="8" max="8" width="14.16015625" style="0" customWidth="1"/>
    <col min="10" max="10" width="14.66015625" style="0" bestFit="1" customWidth="1"/>
    <col min="11" max="15" width="18.66015625" style="0" bestFit="1" customWidth="1"/>
  </cols>
  <sheetData>
    <row r="1" spans="1:15" ht="13.5" thickBot="1">
      <c r="A1" s="2"/>
      <c r="B1" s="15"/>
      <c r="C1" s="15"/>
      <c r="D1" s="6" t="s">
        <v>21</v>
      </c>
      <c r="E1" s="351" t="s">
        <v>77</v>
      </c>
      <c r="F1" s="344"/>
      <c r="G1" s="344"/>
      <c r="H1" s="344"/>
      <c r="I1" s="345"/>
      <c r="J1" s="225" t="s">
        <v>189</v>
      </c>
      <c r="K1" s="223" t="s">
        <v>191</v>
      </c>
      <c r="L1" s="223" t="s">
        <v>191</v>
      </c>
      <c r="M1" s="223" t="s">
        <v>191</v>
      </c>
      <c r="N1" s="223" t="s">
        <v>191</v>
      </c>
      <c r="O1" s="223" t="s">
        <v>191</v>
      </c>
    </row>
    <row r="2" spans="1:15" ht="13.5" thickBot="1">
      <c r="A2" s="22" t="s">
        <v>19</v>
      </c>
      <c r="B2" s="9" t="s">
        <v>20</v>
      </c>
      <c r="C2" s="9" t="s">
        <v>279</v>
      </c>
      <c r="D2" s="23"/>
      <c r="E2" s="13" t="s">
        <v>25</v>
      </c>
      <c r="F2" s="13" t="s">
        <v>0</v>
      </c>
      <c r="G2" s="13" t="s">
        <v>137</v>
      </c>
      <c r="H2" s="13" t="s">
        <v>253</v>
      </c>
      <c r="I2" s="10" t="s">
        <v>254</v>
      </c>
      <c r="J2" s="226" t="s">
        <v>190</v>
      </c>
      <c r="K2" s="129" t="s">
        <v>192</v>
      </c>
      <c r="L2" s="129" t="s">
        <v>192</v>
      </c>
      <c r="M2" s="129" t="s">
        <v>192</v>
      </c>
      <c r="N2" s="129" t="s">
        <v>192</v>
      </c>
      <c r="O2" s="129" t="s">
        <v>192</v>
      </c>
    </row>
    <row r="3" spans="1:15" s="24" customFormat="1" ht="13.5" thickBot="1">
      <c r="A3" s="59">
        <v>7</v>
      </c>
      <c r="B3" s="61"/>
      <c r="C3" s="61"/>
      <c r="D3" s="62" t="s">
        <v>78</v>
      </c>
      <c r="E3" s="62"/>
      <c r="F3" s="62"/>
      <c r="G3" s="62"/>
      <c r="H3" s="62"/>
      <c r="I3" s="64"/>
      <c r="J3" s="227"/>
      <c r="K3" s="224" t="s">
        <v>25</v>
      </c>
      <c r="L3" s="224" t="s">
        <v>0</v>
      </c>
      <c r="M3" s="224" t="s">
        <v>137</v>
      </c>
      <c r="N3" s="161" t="s">
        <v>253</v>
      </c>
      <c r="O3" s="194" t="s">
        <v>254</v>
      </c>
    </row>
    <row r="4" spans="1:15" ht="12.75">
      <c r="A4" s="3"/>
      <c r="B4" s="20" t="s">
        <v>26</v>
      </c>
      <c r="C4" s="20"/>
      <c r="D4" s="21" t="s">
        <v>197</v>
      </c>
      <c r="E4" s="16"/>
      <c r="F4" s="33"/>
      <c r="G4" s="33"/>
      <c r="H4" s="33"/>
      <c r="I4" s="39"/>
      <c r="J4" s="311"/>
      <c r="K4" s="130"/>
      <c r="L4" s="122"/>
      <c r="M4" s="122"/>
      <c r="N4" s="122"/>
      <c r="O4" s="122"/>
    </row>
    <row r="5" spans="1:15" ht="12.75">
      <c r="A5" s="3"/>
      <c r="B5" s="20"/>
      <c r="C5" s="20"/>
      <c r="D5" s="65" t="s">
        <v>234</v>
      </c>
      <c r="E5" s="17"/>
      <c r="F5" s="33"/>
      <c r="G5" s="33"/>
      <c r="H5" s="33"/>
      <c r="I5" s="39"/>
      <c r="J5" s="312">
        <f aca="true" t="shared" si="0" ref="J5:O5">J6+J7</f>
        <v>0</v>
      </c>
      <c r="K5" s="253">
        <f t="shared" si="0"/>
        <v>0</v>
      </c>
      <c r="L5" s="124">
        <f t="shared" si="0"/>
        <v>0</v>
      </c>
      <c r="M5" s="124">
        <f t="shared" si="0"/>
        <v>0</v>
      </c>
      <c r="N5" s="124">
        <f t="shared" si="0"/>
        <v>0</v>
      </c>
      <c r="O5" s="253">
        <f t="shared" si="0"/>
        <v>0</v>
      </c>
    </row>
    <row r="6" spans="1:15" ht="12.75">
      <c r="A6" s="3"/>
      <c r="B6" s="20"/>
      <c r="C6" s="30">
        <v>1</v>
      </c>
      <c r="D6" s="31" t="s">
        <v>150</v>
      </c>
      <c r="E6" s="78">
        <v>0.07</v>
      </c>
      <c r="F6" s="67"/>
      <c r="G6" s="77"/>
      <c r="H6" s="77"/>
      <c r="I6" s="68">
        <v>1000</v>
      </c>
      <c r="J6" s="313"/>
      <c r="K6" s="251">
        <f>E6*$J6/1000000</f>
        <v>0</v>
      </c>
      <c r="L6" s="122"/>
      <c r="M6" s="122"/>
      <c r="N6" s="122"/>
      <c r="O6" s="251">
        <f>I6*$J6/1000000</f>
        <v>0</v>
      </c>
    </row>
    <row r="7" spans="1:15" ht="12.75">
      <c r="A7" s="3"/>
      <c r="B7" s="47"/>
      <c r="C7" s="98">
        <v>2</v>
      </c>
      <c r="D7" s="57" t="s">
        <v>149</v>
      </c>
      <c r="E7" s="107">
        <v>0.4</v>
      </c>
      <c r="F7" s="105"/>
      <c r="G7" s="106"/>
      <c r="H7" s="106"/>
      <c r="I7" s="220">
        <v>1000</v>
      </c>
      <c r="J7" s="314"/>
      <c r="K7" s="250">
        <f>E7*$J7/1000000</f>
        <v>0</v>
      </c>
      <c r="L7" s="134"/>
      <c r="M7" s="134"/>
      <c r="N7" s="134"/>
      <c r="O7" s="250">
        <f>I7*$J7/1000000</f>
        <v>0</v>
      </c>
    </row>
    <row r="8" spans="1:15" ht="12.75">
      <c r="A8" s="3"/>
      <c r="B8" s="20"/>
      <c r="C8" s="30"/>
      <c r="D8" s="65" t="s">
        <v>152</v>
      </c>
      <c r="E8" s="358" t="s">
        <v>0</v>
      </c>
      <c r="F8" s="359"/>
      <c r="G8" s="358" t="s">
        <v>2</v>
      </c>
      <c r="H8" s="360"/>
      <c r="I8" s="361"/>
      <c r="J8" s="312">
        <f>J9+J10</f>
        <v>0</v>
      </c>
      <c r="K8" s="124"/>
      <c r="L8" s="253">
        <f>L10+L11+L12+L13</f>
        <v>0</v>
      </c>
      <c r="M8" s="122"/>
      <c r="N8" s="122"/>
      <c r="O8" s="253">
        <f>O10+O11+O12+O13</f>
        <v>0</v>
      </c>
    </row>
    <row r="9" spans="1:15" ht="12.75">
      <c r="A9" s="3"/>
      <c r="B9" s="20"/>
      <c r="C9" s="30"/>
      <c r="D9" s="31"/>
      <c r="E9" s="66" t="s">
        <v>153</v>
      </c>
      <c r="F9" s="70" t="s">
        <v>151</v>
      </c>
      <c r="G9" s="78" t="s">
        <v>153</v>
      </c>
      <c r="H9" s="354" t="s">
        <v>154</v>
      </c>
      <c r="I9" s="355"/>
      <c r="J9" s="315"/>
      <c r="K9" s="125"/>
      <c r="L9" s="122"/>
      <c r="M9" s="122"/>
      <c r="N9" s="122"/>
      <c r="O9" s="122"/>
    </row>
    <row r="10" spans="1:15" ht="12.75">
      <c r="A10" s="3"/>
      <c r="B10" s="20"/>
      <c r="C10" s="30">
        <v>1</v>
      </c>
      <c r="D10" s="31" t="s">
        <v>155</v>
      </c>
      <c r="E10" s="78">
        <v>4.5</v>
      </c>
      <c r="F10" s="70">
        <v>70</v>
      </c>
      <c r="G10" s="66">
        <v>4.5</v>
      </c>
      <c r="H10" s="352">
        <v>100</v>
      </c>
      <c r="I10" s="353"/>
      <c r="J10" s="315"/>
      <c r="K10" s="125"/>
      <c r="L10" s="251">
        <f>E10*J10/1000000</f>
        <v>0</v>
      </c>
      <c r="M10" s="122"/>
      <c r="N10" s="122"/>
      <c r="O10" s="251">
        <f>H10*$J10/1000000</f>
        <v>0</v>
      </c>
    </row>
    <row r="11" spans="1:15" ht="12.75">
      <c r="A11" s="3"/>
      <c r="B11" s="20"/>
      <c r="C11" s="30">
        <v>2</v>
      </c>
      <c r="D11" s="31" t="s">
        <v>156</v>
      </c>
      <c r="E11" s="78">
        <v>0.06</v>
      </c>
      <c r="F11" s="70">
        <v>2</v>
      </c>
      <c r="G11" s="78">
        <v>0.2</v>
      </c>
      <c r="H11" s="352">
        <v>10</v>
      </c>
      <c r="I11" s="353"/>
      <c r="J11" s="315"/>
      <c r="K11" s="125"/>
      <c r="L11" s="251">
        <f>E11*J11/1000000</f>
        <v>0</v>
      </c>
      <c r="M11" s="122"/>
      <c r="N11" s="122"/>
      <c r="O11" s="251">
        <f>H11*$J11/1000000</f>
        <v>0</v>
      </c>
    </row>
    <row r="12" spans="1:15" ht="12.75">
      <c r="A12" s="3"/>
      <c r="B12" s="20"/>
      <c r="C12" s="30">
        <v>3</v>
      </c>
      <c r="D12" s="31" t="s">
        <v>157</v>
      </c>
      <c r="E12" s="78"/>
      <c r="F12" s="70"/>
      <c r="G12" s="78"/>
      <c r="H12" s="354"/>
      <c r="I12" s="355"/>
      <c r="J12" s="315"/>
      <c r="K12" s="125"/>
      <c r="L12" s="251">
        <f>E12*J12/1000000</f>
        <v>0</v>
      </c>
      <c r="M12" s="122"/>
      <c r="N12" s="122"/>
      <c r="O12" s="251">
        <f>I12*$J12/1000000</f>
        <v>0</v>
      </c>
    </row>
    <row r="13" spans="1:15" ht="12.75">
      <c r="A13" s="3"/>
      <c r="B13" s="47"/>
      <c r="C13" s="98">
        <v>4</v>
      </c>
      <c r="D13" s="57" t="s">
        <v>158</v>
      </c>
      <c r="E13" s="107"/>
      <c r="F13" s="108"/>
      <c r="G13" s="107"/>
      <c r="H13" s="356"/>
      <c r="I13" s="357"/>
      <c r="J13" s="316"/>
      <c r="K13" s="131"/>
      <c r="L13" s="250">
        <f>E13*J13/1000000</f>
        <v>0</v>
      </c>
      <c r="M13" s="134"/>
      <c r="N13" s="134"/>
      <c r="O13" s="250">
        <f>I13*$J13/1000000</f>
        <v>0</v>
      </c>
    </row>
    <row r="14" spans="1:15" ht="12.75">
      <c r="A14" s="3"/>
      <c r="B14" s="20"/>
      <c r="C14" s="30"/>
      <c r="D14" s="65" t="s">
        <v>164</v>
      </c>
      <c r="E14" s="285" t="s">
        <v>25</v>
      </c>
      <c r="F14" s="285" t="s">
        <v>0</v>
      </c>
      <c r="G14" s="285" t="s">
        <v>137</v>
      </c>
      <c r="H14" s="285" t="s">
        <v>253</v>
      </c>
      <c r="I14" s="286" t="s">
        <v>254</v>
      </c>
      <c r="J14" s="312">
        <f aca="true" t="shared" si="1" ref="J14:O14">J15+J16+J17+J18+J19</f>
        <v>0</v>
      </c>
      <c r="K14" s="124">
        <f t="shared" si="1"/>
        <v>0</v>
      </c>
      <c r="L14" s="124">
        <f t="shared" si="1"/>
        <v>0</v>
      </c>
      <c r="M14" s="124">
        <f t="shared" si="1"/>
        <v>0</v>
      </c>
      <c r="N14" s="253">
        <f t="shared" si="1"/>
        <v>0</v>
      </c>
      <c r="O14" s="124">
        <f t="shared" si="1"/>
        <v>0</v>
      </c>
    </row>
    <row r="15" spans="1:15" ht="12.75">
      <c r="A15" s="3"/>
      <c r="B15" s="20"/>
      <c r="C15" s="17">
        <v>1</v>
      </c>
      <c r="D15" s="69" t="s">
        <v>159</v>
      </c>
      <c r="E15" s="14"/>
      <c r="F15" s="70"/>
      <c r="G15" s="78"/>
      <c r="H15" s="49">
        <v>8</v>
      </c>
      <c r="I15" s="68"/>
      <c r="J15" s="315"/>
      <c r="K15" s="125"/>
      <c r="L15" s="122"/>
      <c r="M15" s="122"/>
      <c r="N15" s="251">
        <f>H15*$J15/1000000</f>
        <v>0</v>
      </c>
      <c r="O15" s="122"/>
    </row>
    <row r="16" spans="1:15" ht="12.75">
      <c r="A16" s="3"/>
      <c r="B16" s="20"/>
      <c r="C16" s="17">
        <v>2</v>
      </c>
      <c r="D16" s="69" t="s">
        <v>160</v>
      </c>
      <c r="E16" s="14"/>
      <c r="F16" s="70"/>
      <c r="G16" s="78"/>
      <c r="H16" s="49">
        <v>1</v>
      </c>
      <c r="I16" s="68"/>
      <c r="J16" s="315"/>
      <c r="K16" s="125"/>
      <c r="L16" s="122"/>
      <c r="M16" s="122"/>
      <c r="N16" s="251">
        <f>H16*$J16/1000000</f>
        <v>0</v>
      </c>
      <c r="O16" s="122"/>
    </row>
    <row r="17" spans="1:15" s="91" customFormat="1" ht="25.5">
      <c r="A17" s="83"/>
      <c r="B17" s="84"/>
      <c r="C17" s="114">
        <v>3</v>
      </c>
      <c r="D17" s="85" t="s">
        <v>161</v>
      </c>
      <c r="E17" s="86"/>
      <c r="F17" s="87"/>
      <c r="G17" s="88"/>
      <c r="H17" s="89">
        <v>0.5</v>
      </c>
      <c r="I17" s="90"/>
      <c r="J17" s="317"/>
      <c r="K17" s="125"/>
      <c r="L17" s="123"/>
      <c r="M17" s="123"/>
      <c r="N17" s="251">
        <f>H17*$J17/1000000</f>
        <v>0</v>
      </c>
      <c r="O17" s="123"/>
    </row>
    <row r="18" spans="1:15" ht="12.75">
      <c r="A18" s="3"/>
      <c r="B18" s="20"/>
      <c r="C18" s="17">
        <v>4</v>
      </c>
      <c r="D18" s="69" t="s">
        <v>162</v>
      </c>
      <c r="E18" s="14"/>
      <c r="F18" s="67"/>
      <c r="G18" s="77"/>
      <c r="H18" s="49">
        <v>0.1</v>
      </c>
      <c r="I18" s="68"/>
      <c r="J18" s="315"/>
      <c r="K18" s="125"/>
      <c r="L18" s="122"/>
      <c r="M18" s="122"/>
      <c r="N18" s="251">
        <f>H18*$J18/1000000</f>
        <v>0</v>
      </c>
      <c r="O18" s="122"/>
    </row>
    <row r="19" spans="1:15" ht="12.75">
      <c r="A19" s="3"/>
      <c r="B19" s="47"/>
      <c r="C19" s="44">
        <v>5</v>
      </c>
      <c r="D19" s="104" t="s">
        <v>163</v>
      </c>
      <c r="E19" s="56"/>
      <c r="F19" s="105"/>
      <c r="G19" s="106"/>
      <c r="H19" s="99">
        <v>10</v>
      </c>
      <c r="I19" s="220"/>
      <c r="J19" s="316"/>
      <c r="K19" s="131"/>
      <c r="L19" s="134"/>
      <c r="M19" s="134"/>
      <c r="N19" s="250">
        <f>H19*$J19/1000000</f>
        <v>0</v>
      </c>
      <c r="O19" s="134"/>
    </row>
    <row r="20" spans="1:15" ht="12.75">
      <c r="A20" s="3"/>
      <c r="B20" s="20" t="s">
        <v>27</v>
      </c>
      <c r="C20" s="20"/>
      <c r="D20" s="21" t="s">
        <v>47</v>
      </c>
      <c r="E20" s="285" t="s">
        <v>25</v>
      </c>
      <c r="F20" s="285" t="s">
        <v>0</v>
      </c>
      <c r="G20" s="285" t="s">
        <v>137</v>
      </c>
      <c r="H20" s="285" t="s">
        <v>253</v>
      </c>
      <c r="I20" s="286" t="s">
        <v>254</v>
      </c>
      <c r="J20" s="313"/>
      <c r="K20" s="125"/>
      <c r="L20" s="122"/>
      <c r="M20" s="122"/>
      <c r="N20" s="122"/>
      <c r="O20" s="122"/>
    </row>
    <row r="21" spans="1:15" ht="12.75">
      <c r="A21" s="3"/>
      <c r="B21" s="20"/>
      <c r="C21" s="30"/>
      <c r="D21" s="65" t="s">
        <v>175</v>
      </c>
      <c r="E21" s="14"/>
      <c r="F21" s="34"/>
      <c r="G21" s="8"/>
      <c r="H21" s="71"/>
      <c r="I21" s="11"/>
      <c r="J21" s="318">
        <f aca="true" t="shared" si="2" ref="J21:O21">J22+J23+J24</f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252">
        <f t="shared" si="2"/>
        <v>0</v>
      </c>
      <c r="O21" s="126">
        <f t="shared" si="2"/>
        <v>0</v>
      </c>
    </row>
    <row r="22" spans="1:15" s="91" customFormat="1" ht="25.5">
      <c r="A22" s="83"/>
      <c r="B22" s="84"/>
      <c r="C22" s="92">
        <v>1</v>
      </c>
      <c r="D22" s="93" t="s">
        <v>188</v>
      </c>
      <c r="E22" s="89"/>
      <c r="F22" s="94"/>
      <c r="G22" s="86"/>
      <c r="H22" s="281">
        <v>2000000</v>
      </c>
      <c r="I22" s="96"/>
      <c r="J22" s="319"/>
      <c r="K22" s="128"/>
      <c r="L22" s="123"/>
      <c r="M22" s="123"/>
      <c r="N22" s="255">
        <f>H22*$J22/1000000</f>
        <v>0</v>
      </c>
      <c r="O22" s="123"/>
    </row>
    <row r="23" spans="1:15" ht="12.75">
      <c r="A23" s="3"/>
      <c r="B23" s="20"/>
      <c r="C23" s="16">
        <v>2</v>
      </c>
      <c r="D23" s="8" t="s">
        <v>187</v>
      </c>
      <c r="E23" s="8"/>
      <c r="F23" s="8"/>
      <c r="G23" s="8"/>
      <c r="H23" s="36">
        <v>800000</v>
      </c>
      <c r="I23" s="11"/>
      <c r="J23" s="313"/>
      <c r="K23" s="125"/>
      <c r="L23" s="122"/>
      <c r="M23" s="122"/>
      <c r="N23" s="251">
        <f>H23*$J23/1000000</f>
        <v>0</v>
      </c>
      <c r="O23" s="122"/>
    </row>
    <row r="24" spans="1:15" ht="12.75">
      <c r="A24" s="3"/>
      <c r="B24" s="47"/>
      <c r="C24" s="40">
        <v>3</v>
      </c>
      <c r="D24" s="42" t="s">
        <v>176</v>
      </c>
      <c r="E24" s="56"/>
      <c r="F24" s="97"/>
      <c r="G24" s="56"/>
      <c r="H24" s="97">
        <v>500</v>
      </c>
      <c r="I24" s="43"/>
      <c r="J24" s="314"/>
      <c r="K24" s="131"/>
      <c r="L24" s="134"/>
      <c r="M24" s="134"/>
      <c r="N24" s="250">
        <f>H24*$J24/1000000</f>
        <v>0</v>
      </c>
      <c r="O24" s="134"/>
    </row>
    <row r="25" spans="1:15" ht="12.75">
      <c r="A25" s="3"/>
      <c r="B25" s="20"/>
      <c r="C25" s="20"/>
      <c r="D25" s="65" t="s">
        <v>169</v>
      </c>
      <c r="E25" s="285" t="s">
        <v>25</v>
      </c>
      <c r="F25" s="285" t="s">
        <v>0</v>
      </c>
      <c r="G25" s="285" t="s">
        <v>137</v>
      </c>
      <c r="H25" s="285" t="s">
        <v>253</v>
      </c>
      <c r="I25" s="286" t="s">
        <v>254</v>
      </c>
      <c r="J25" s="318">
        <f>J26+J27+J28+J29</f>
        <v>0</v>
      </c>
      <c r="K25" s="124">
        <f>K27+K28+K29</f>
        <v>0</v>
      </c>
      <c r="L25" s="124">
        <f>L27+L28+L29</f>
        <v>0</v>
      </c>
      <c r="M25" s="124">
        <f>M27+M28+M29</f>
        <v>0</v>
      </c>
      <c r="N25" s="253">
        <f>N27+N28+N29</f>
        <v>0</v>
      </c>
      <c r="O25" s="124">
        <f>O27+O28+O29</f>
        <v>0</v>
      </c>
    </row>
    <row r="26" spans="1:15" ht="12.75">
      <c r="A26" s="3"/>
      <c r="B26" s="20"/>
      <c r="C26" s="30">
        <v>1</v>
      </c>
      <c r="D26" s="31" t="s">
        <v>165</v>
      </c>
      <c r="E26" s="14"/>
      <c r="F26" s="34"/>
      <c r="G26" s="14"/>
      <c r="H26" s="79">
        <v>15000</v>
      </c>
      <c r="I26" s="11"/>
      <c r="J26" s="313"/>
      <c r="K26" s="125"/>
      <c r="L26" s="122"/>
      <c r="M26" s="122"/>
      <c r="N26" s="122"/>
      <c r="O26" s="122"/>
    </row>
    <row r="27" spans="1:15" ht="12.75">
      <c r="A27" s="3"/>
      <c r="B27" s="20"/>
      <c r="C27" s="30">
        <v>2</v>
      </c>
      <c r="D27" s="31" t="s">
        <v>166</v>
      </c>
      <c r="E27" s="14"/>
      <c r="F27" s="34"/>
      <c r="G27" s="14"/>
      <c r="H27" s="79">
        <v>70000</v>
      </c>
      <c r="I27" s="11"/>
      <c r="J27" s="313"/>
      <c r="K27" s="125"/>
      <c r="L27" s="122"/>
      <c r="M27" s="122"/>
      <c r="N27" s="251">
        <f>H27*$J27/1000000</f>
        <v>0</v>
      </c>
      <c r="O27" s="122"/>
    </row>
    <row r="28" spans="1:15" ht="12.75">
      <c r="A28" s="3"/>
      <c r="B28" s="20"/>
      <c r="C28" s="30">
        <v>3</v>
      </c>
      <c r="D28" s="31" t="s">
        <v>167</v>
      </c>
      <c r="E28" s="14"/>
      <c r="F28" s="34"/>
      <c r="G28" s="14"/>
      <c r="H28" s="79">
        <v>300000</v>
      </c>
      <c r="I28" s="11"/>
      <c r="J28" s="313"/>
      <c r="K28" s="125"/>
      <c r="L28" s="122"/>
      <c r="M28" s="122"/>
      <c r="N28" s="251">
        <f>H28*$J28/1000000</f>
        <v>0</v>
      </c>
      <c r="O28" s="122"/>
    </row>
    <row r="29" spans="1:15" ht="12.75">
      <c r="A29" s="3"/>
      <c r="B29" s="47"/>
      <c r="C29" s="98">
        <v>4</v>
      </c>
      <c r="D29" s="99" t="s">
        <v>168</v>
      </c>
      <c r="E29" s="109"/>
      <c r="F29" s="97"/>
      <c r="G29" s="56"/>
      <c r="H29" s="100">
        <v>1500000</v>
      </c>
      <c r="I29" s="43"/>
      <c r="J29" s="314"/>
      <c r="K29" s="131"/>
      <c r="L29" s="134"/>
      <c r="M29" s="134"/>
      <c r="N29" s="250">
        <f>H29*$J29/1000000</f>
        <v>0</v>
      </c>
      <c r="O29" s="134"/>
    </row>
    <row r="30" spans="1:15" ht="12.75">
      <c r="A30" s="3"/>
      <c r="B30" s="20"/>
      <c r="C30" s="16"/>
      <c r="D30" s="82" t="s">
        <v>181</v>
      </c>
      <c r="E30" s="285" t="s">
        <v>25</v>
      </c>
      <c r="F30" s="285" t="s">
        <v>0</v>
      </c>
      <c r="G30" s="285" t="s">
        <v>137</v>
      </c>
      <c r="H30" s="285" t="s">
        <v>253</v>
      </c>
      <c r="I30" s="286" t="s">
        <v>254</v>
      </c>
      <c r="J30" s="318">
        <f aca="true" t="shared" si="3" ref="J30:O30">J31+J32+J33+J34+J35+J38</f>
        <v>0</v>
      </c>
      <c r="K30" s="124">
        <f t="shared" si="3"/>
        <v>0</v>
      </c>
      <c r="L30" s="124">
        <f t="shared" si="3"/>
        <v>0</v>
      </c>
      <c r="M30" s="124">
        <f t="shared" si="3"/>
        <v>0</v>
      </c>
      <c r="N30" s="253">
        <f t="shared" si="3"/>
        <v>0</v>
      </c>
      <c r="O30" s="124">
        <f t="shared" si="3"/>
        <v>0</v>
      </c>
    </row>
    <row r="31" spans="1:15" ht="12.75">
      <c r="A31" s="3"/>
      <c r="B31" s="20"/>
      <c r="C31" s="16">
        <v>1</v>
      </c>
      <c r="D31" s="14" t="s">
        <v>177</v>
      </c>
      <c r="E31" s="14"/>
      <c r="F31" s="34"/>
      <c r="G31" s="14"/>
      <c r="H31" s="112">
        <v>7000</v>
      </c>
      <c r="I31" s="11"/>
      <c r="J31" s="313"/>
      <c r="K31" s="125"/>
      <c r="L31" s="122"/>
      <c r="M31" s="122"/>
      <c r="N31" s="251">
        <f>H31*$J31/1000000</f>
        <v>0</v>
      </c>
      <c r="O31" s="122"/>
    </row>
    <row r="32" spans="1:15" ht="12.75">
      <c r="A32" s="3"/>
      <c r="B32" s="20"/>
      <c r="C32" s="16">
        <v>2</v>
      </c>
      <c r="D32" s="14" t="s">
        <v>178</v>
      </c>
      <c r="E32" s="14"/>
      <c r="F32" s="34"/>
      <c r="G32" s="14"/>
      <c r="H32" s="34">
        <v>700</v>
      </c>
      <c r="I32" s="11"/>
      <c r="J32" s="313"/>
      <c r="K32" s="125"/>
      <c r="L32" s="122"/>
      <c r="M32" s="122"/>
      <c r="N32" s="251">
        <f>H32*$J32/1000000</f>
        <v>0</v>
      </c>
      <c r="O32" s="122"/>
    </row>
    <row r="33" spans="1:15" ht="12.75">
      <c r="A33" s="3"/>
      <c r="B33" s="20"/>
      <c r="C33" s="16">
        <v>3</v>
      </c>
      <c r="D33" s="14" t="s">
        <v>179</v>
      </c>
      <c r="E33" s="14"/>
      <c r="F33" s="34"/>
      <c r="G33" s="14"/>
      <c r="H33" s="112">
        <v>1000</v>
      </c>
      <c r="I33" s="11"/>
      <c r="J33" s="313"/>
      <c r="K33" s="125"/>
      <c r="L33" s="122"/>
      <c r="M33" s="122"/>
      <c r="N33" s="251">
        <f>H33*$J33/1000000</f>
        <v>0</v>
      </c>
      <c r="O33" s="122"/>
    </row>
    <row r="34" spans="1:15" ht="12.75">
      <c r="A34" s="3"/>
      <c r="B34" s="20"/>
      <c r="C34" s="16">
        <v>4</v>
      </c>
      <c r="D34" s="14" t="s">
        <v>180</v>
      </c>
      <c r="E34" s="14"/>
      <c r="F34" s="34"/>
      <c r="G34" s="14"/>
      <c r="H34" s="14">
        <v>700</v>
      </c>
      <c r="I34" s="35"/>
      <c r="J34" s="313"/>
      <c r="K34" s="125"/>
      <c r="L34" s="122"/>
      <c r="M34" s="122"/>
      <c r="N34" s="251">
        <f>H34*$J34/1000000</f>
        <v>0</v>
      </c>
      <c r="O34" s="122"/>
    </row>
    <row r="35" spans="1:15" ht="25.5">
      <c r="A35" s="3"/>
      <c r="B35" s="20"/>
      <c r="C35" s="16">
        <v>5</v>
      </c>
      <c r="D35" s="111" t="s">
        <v>198</v>
      </c>
      <c r="E35" s="14"/>
      <c r="F35" s="34"/>
      <c r="G35" s="14"/>
      <c r="H35" s="14"/>
      <c r="I35" s="35"/>
      <c r="J35" s="318">
        <f aca="true" t="shared" si="4" ref="J35:O35">J36+J37</f>
        <v>0</v>
      </c>
      <c r="K35" s="126">
        <f t="shared" si="4"/>
        <v>0</v>
      </c>
      <c r="L35" s="126">
        <f t="shared" si="4"/>
        <v>0</v>
      </c>
      <c r="M35" s="126">
        <f t="shared" si="4"/>
        <v>0</v>
      </c>
      <c r="N35" s="252">
        <f t="shared" si="4"/>
        <v>0</v>
      </c>
      <c r="O35" s="126">
        <f t="shared" si="4"/>
        <v>0</v>
      </c>
    </row>
    <row r="36" spans="1:15" ht="12.75">
      <c r="A36" s="3"/>
      <c r="B36" s="20"/>
      <c r="C36" s="16"/>
      <c r="D36" s="14" t="s">
        <v>200</v>
      </c>
      <c r="E36" s="14"/>
      <c r="F36" s="34"/>
      <c r="G36" s="14"/>
      <c r="H36" s="81">
        <v>300000</v>
      </c>
      <c r="I36" s="35"/>
      <c r="J36" s="313"/>
      <c r="K36" s="125"/>
      <c r="L36" s="122"/>
      <c r="M36" s="122"/>
      <c r="N36" s="251">
        <f>H36*$J36/1000000</f>
        <v>0</v>
      </c>
      <c r="O36" s="122"/>
    </row>
    <row r="37" spans="1:15" ht="12.75">
      <c r="A37" s="3"/>
      <c r="B37" s="20"/>
      <c r="C37" s="16"/>
      <c r="D37" s="14" t="s">
        <v>199</v>
      </c>
      <c r="E37" s="14"/>
      <c r="F37" s="34"/>
      <c r="G37" s="14"/>
      <c r="H37" s="14">
        <v>400</v>
      </c>
      <c r="I37" s="35"/>
      <c r="J37" s="313"/>
      <c r="K37" s="125"/>
      <c r="L37" s="122"/>
      <c r="M37" s="122"/>
      <c r="N37" s="251">
        <f>H37*$J37/1000000</f>
        <v>0</v>
      </c>
      <c r="O37" s="122"/>
    </row>
    <row r="38" spans="1:15" ht="12.75">
      <c r="A38" s="3"/>
      <c r="B38" s="20"/>
      <c r="C38" s="16">
        <v>6</v>
      </c>
      <c r="D38" s="14" t="s">
        <v>201</v>
      </c>
      <c r="E38" s="14"/>
      <c r="F38" s="34"/>
      <c r="G38" s="14"/>
      <c r="H38" s="14" t="s">
        <v>95</v>
      </c>
      <c r="I38" s="35" t="s">
        <v>95</v>
      </c>
      <c r="J38" s="313"/>
      <c r="K38" s="127"/>
      <c r="L38" s="122"/>
      <c r="M38" s="122"/>
      <c r="N38" s="254"/>
      <c r="O38" s="122"/>
    </row>
    <row r="39" spans="1:15" ht="12.75">
      <c r="A39" s="54"/>
      <c r="B39" s="47"/>
      <c r="C39" s="40">
        <v>7</v>
      </c>
      <c r="D39" s="56" t="s">
        <v>202</v>
      </c>
      <c r="E39" s="56"/>
      <c r="F39" s="97"/>
      <c r="G39" s="56"/>
      <c r="H39" s="56" t="s">
        <v>119</v>
      </c>
      <c r="I39" s="221" t="s">
        <v>95</v>
      </c>
      <c r="J39" s="314"/>
      <c r="K39" s="133"/>
      <c r="L39" s="134"/>
      <c r="M39" s="134"/>
      <c r="N39" s="133"/>
      <c r="O39" s="134"/>
    </row>
    <row r="40" spans="1:15" ht="12.75">
      <c r="A40" s="3"/>
      <c r="B40" s="33"/>
      <c r="C40" s="33"/>
      <c r="D40" s="82" t="s">
        <v>182</v>
      </c>
      <c r="E40" s="285" t="s">
        <v>25</v>
      </c>
      <c r="F40" s="285" t="s">
        <v>0</v>
      </c>
      <c r="G40" s="285" t="s">
        <v>137</v>
      </c>
      <c r="H40" s="285" t="s">
        <v>253</v>
      </c>
      <c r="I40" s="286" t="s">
        <v>254</v>
      </c>
      <c r="J40" s="318">
        <f>J41+J42+J43+J44</f>
        <v>0</v>
      </c>
      <c r="K40" s="132">
        <f>K41+K42</f>
        <v>0</v>
      </c>
      <c r="L40" s="132">
        <f>L41+L42</f>
        <v>0</v>
      </c>
      <c r="M40" s="132">
        <f>M41+M42</f>
        <v>0</v>
      </c>
      <c r="N40" s="253">
        <f>N41+N42+N43+N44</f>
        <v>0</v>
      </c>
      <c r="O40" s="132">
        <f>O41+O42</f>
        <v>0</v>
      </c>
    </row>
    <row r="41" spans="1:15" ht="12.75">
      <c r="A41" s="3"/>
      <c r="B41" s="17"/>
      <c r="C41" s="33">
        <v>1</v>
      </c>
      <c r="D41" s="82" t="s">
        <v>183</v>
      </c>
      <c r="E41" s="14"/>
      <c r="F41" s="34"/>
      <c r="G41" s="14"/>
      <c r="H41" s="81">
        <v>400000</v>
      </c>
      <c r="I41" s="35"/>
      <c r="J41" s="313"/>
      <c r="K41" s="127"/>
      <c r="L41" s="122"/>
      <c r="M41" s="122"/>
      <c r="N41" s="251">
        <f>H41*$J41/1000000</f>
        <v>0</v>
      </c>
      <c r="O41" s="122"/>
    </row>
    <row r="42" spans="1:15" ht="12.75">
      <c r="A42" s="3"/>
      <c r="B42" s="17"/>
      <c r="C42" s="33">
        <v>2</v>
      </c>
      <c r="D42" s="82" t="s">
        <v>185</v>
      </c>
      <c r="E42" s="14"/>
      <c r="F42" s="34"/>
      <c r="G42" s="14"/>
      <c r="H42" s="14">
        <v>100</v>
      </c>
      <c r="I42" s="35"/>
      <c r="J42" s="313"/>
      <c r="K42" s="127"/>
      <c r="L42" s="122"/>
      <c r="M42" s="122"/>
      <c r="N42" s="251">
        <f>H42*$J42/1000000</f>
        <v>0</v>
      </c>
      <c r="O42" s="122"/>
    </row>
    <row r="43" spans="1:15" ht="12.75">
      <c r="A43" s="3"/>
      <c r="B43" s="17"/>
      <c r="C43" s="33">
        <v>3</v>
      </c>
      <c r="D43" s="14" t="s">
        <v>278</v>
      </c>
      <c r="E43" s="14"/>
      <c r="F43" s="34"/>
      <c r="G43" s="14"/>
      <c r="H43" s="81">
        <v>1200</v>
      </c>
      <c r="I43" s="35"/>
      <c r="J43" s="313"/>
      <c r="K43" s="127"/>
      <c r="L43" s="122"/>
      <c r="M43" s="122"/>
      <c r="N43" s="251">
        <f>H43*$J43/1000000</f>
        <v>0</v>
      </c>
      <c r="O43" s="122"/>
    </row>
    <row r="44" spans="1:15" ht="12.75">
      <c r="A44" s="3"/>
      <c r="B44" s="113"/>
      <c r="C44" s="103">
        <v>4</v>
      </c>
      <c r="D44" s="110" t="s">
        <v>184</v>
      </c>
      <c r="E44" s="42"/>
      <c r="F44" s="56"/>
      <c r="G44" s="109"/>
      <c r="H44" s="101">
        <v>60000</v>
      </c>
      <c r="I44" s="221"/>
      <c r="J44" s="314"/>
      <c r="K44" s="133"/>
      <c r="L44" s="134"/>
      <c r="M44" s="134"/>
      <c r="N44" s="250">
        <f>H44*$J44/1000000</f>
        <v>0</v>
      </c>
      <c r="O44" s="134"/>
    </row>
    <row r="45" spans="1:15" ht="12.75">
      <c r="A45" s="3"/>
      <c r="B45" s="20"/>
      <c r="C45" s="20"/>
      <c r="D45" s="82" t="s">
        <v>186</v>
      </c>
      <c r="E45" s="285" t="s">
        <v>25</v>
      </c>
      <c r="F45" s="285" t="s">
        <v>0</v>
      </c>
      <c r="G45" s="285" t="s">
        <v>137</v>
      </c>
      <c r="H45" s="285" t="s">
        <v>253</v>
      </c>
      <c r="I45" s="286" t="s">
        <v>254</v>
      </c>
      <c r="J45" s="318">
        <f>J46+J47+J48+J49</f>
        <v>0</v>
      </c>
      <c r="K45" s="132">
        <f>K46+K47</f>
        <v>0</v>
      </c>
      <c r="L45" s="132">
        <f>L46+L47</f>
        <v>0</v>
      </c>
      <c r="M45" s="132">
        <f>M46+M47</f>
        <v>0</v>
      </c>
      <c r="N45" s="253">
        <f>N46+N47+N48+N49</f>
        <v>0</v>
      </c>
      <c r="O45" s="272">
        <f>O46+O47</f>
        <v>0</v>
      </c>
    </row>
    <row r="46" spans="1:15" ht="12.75">
      <c r="A46" s="3"/>
      <c r="B46" s="20"/>
      <c r="C46" s="30">
        <v>1</v>
      </c>
      <c r="D46" s="49" t="s">
        <v>170</v>
      </c>
      <c r="E46" s="49"/>
      <c r="F46" s="76">
        <v>1</v>
      </c>
      <c r="G46" s="14"/>
      <c r="H46" s="49"/>
      <c r="I46" s="80"/>
      <c r="J46" s="313"/>
      <c r="K46" s="125"/>
      <c r="L46" s="125">
        <f>F46*$J46/1000000</f>
        <v>0</v>
      </c>
      <c r="M46" s="122"/>
      <c r="N46" s="125"/>
      <c r="O46" s="251"/>
    </row>
    <row r="47" spans="1:15" ht="12.75">
      <c r="A47" s="3"/>
      <c r="B47" s="20"/>
      <c r="C47" s="30">
        <v>2</v>
      </c>
      <c r="D47" s="49" t="s">
        <v>171</v>
      </c>
      <c r="E47" s="49"/>
      <c r="F47" s="76"/>
      <c r="G47" s="14"/>
      <c r="H47" s="49"/>
      <c r="I47" s="80"/>
      <c r="J47" s="318">
        <f>J48+J49</f>
        <v>0</v>
      </c>
      <c r="K47" s="126">
        <f>K48+K49</f>
        <v>0</v>
      </c>
      <c r="L47" s="126">
        <f>L48+L49</f>
        <v>0</v>
      </c>
      <c r="M47" s="122"/>
      <c r="N47" s="252">
        <f>N48+N49</f>
        <v>0</v>
      </c>
      <c r="O47" s="252">
        <f>O48+O49</f>
        <v>0</v>
      </c>
    </row>
    <row r="48" spans="1:15" ht="12.75">
      <c r="A48" s="3"/>
      <c r="B48" s="20"/>
      <c r="C48" s="30"/>
      <c r="D48" s="49" t="s">
        <v>240</v>
      </c>
      <c r="E48" s="49">
        <v>0.95</v>
      </c>
      <c r="F48" s="76">
        <v>0.015</v>
      </c>
      <c r="G48" s="14"/>
      <c r="H48" s="76">
        <v>0.03</v>
      </c>
      <c r="I48" s="72">
        <v>2</v>
      </c>
      <c r="J48" s="313"/>
      <c r="K48" s="125">
        <f>E48*$J48/1000000</f>
        <v>0</v>
      </c>
      <c r="L48" s="125">
        <f>F48*$J48/1000000</f>
        <v>0</v>
      </c>
      <c r="M48" s="122"/>
      <c r="N48" s="125">
        <f>H48*$J48/1000000</f>
        <v>0</v>
      </c>
      <c r="O48" s="251">
        <f>I48*$J48/1000000</f>
        <v>0</v>
      </c>
    </row>
    <row r="49" spans="1:15" ht="12.75">
      <c r="A49" s="3"/>
      <c r="B49" s="47"/>
      <c r="C49" s="98"/>
      <c r="D49" s="57" t="s">
        <v>172</v>
      </c>
      <c r="E49" s="57">
        <v>0.0003</v>
      </c>
      <c r="F49" s="99">
        <v>0.03</v>
      </c>
      <c r="G49" s="109"/>
      <c r="H49" s="102">
        <v>0.1</v>
      </c>
      <c r="I49" s="222">
        <v>0.2</v>
      </c>
      <c r="J49" s="314"/>
      <c r="K49" s="131">
        <f>E49*$J49/1000000</f>
        <v>0</v>
      </c>
      <c r="L49" s="131">
        <f>F49*$J49/1000000</f>
        <v>0</v>
      </c>
      <c r="M49" s="134"/>
      <c r="N49" s="250">
        <f>H49*$J49/1000000</f>
        <v>0</v>
      </c>
      <c r="O49" s="250">
        <f>I49*$J49/1000000</f>
        <v>0</v>
      </c>
    </row>
    <row r="50" spans="1:15" ht="12.75">
      <c r="A50" s="3"/>
      <c r="B50" s="20" t="s">
        <v>28</v>
      </c>
      <c r="C50" s="20"/>
      <c r="D50" s="26" t="s">
        <v>48</v>
      </c>
      <c r="E50" s="285" t="s">
        <v>25</v>
      </c>
      <c r="F50" s="285" t="s">
        <v>0</v>
      </c>
      <c r="G50" s="285" t="s">
        <v>137</v>
      </c>
      <c r="H50" s="285" t="s">
        <v>253</v>
      </c>
      <c r="I50" s="286" t="s">
        <v>254</v>
      </c>
      <c r="J50" s="312">
        <f aca="true" t="shared" si="5" ref="J50:O50">J51</f>
        <v>0</v>
      </c>
      <c r="K50" s="132">
        <f t="shared" si="5"/>
        <v>0</v>
      </c>
      <c r="L50" s="132">
        <f t="shared" si="5"/>
        <v>0</v>
      </c>
      <c r="M50" s="132">
        <f t="shared" si="5"/>
        <v>0</v>
      </c>
      <c r="N50" s="132">
        <f t="shared" si="5"/>
        <v>0</v>
      </c>
      <c r="O50" s="132">
        <f t="shared" si="5"/>
        <v>0</v>
      </c>
    </row>
    <row r="51" spans="1:15" ht="12.75">
      <c r="A51" s="3"/>
      <c r="B51" s="40"/>
      <c r="C51" s="40">
        <v>1</v>
      </c>
      <c r="D51" s="42" t="s">
        <v>276</v>
      </c>
      <c r="E51" s="42" t="s">
        <v>95</v>
      </c>
      <c r="F51" s="56" t="s">
        <v>119</v>
      </c>
      <c r="G51" s="42" t="s">
        <v>119</v>
      </c>
      <c r="H51" s="42" t="s">
        <v>119</v>
      </c>
      <c r="I51" s="43" t="s">
        <v>95</v>
      </c>
      <c r="J51" s="314"/>
      <c r="K51" s="133"/>
      <c r="L51" s="133"/>
      <c r="M51" s="133"/>
      <c r="N51" s="133"/>
      <c r="O51" s="133"/>
    </row>
    <row r="52" spans="1:15" ht="12.75">
      <c r="A52" s="3"/>
      <c r="B52" s="20" t="s">
        <v>29</v>
      </c>
      <c r="C52" s="20"/>
      <c r="D52" s="26" t="s">
        <v>49</v>
      </c>
      <c r="E52" s="285" t="s">
        <v>25</v>
      </c>
      <c r="F52" s="285" t="s">
        <v>0</v>
      </c>
      <c r="G52" s="285" t="s">
        <v>137</v>
      </c>
      <c r="H52" s="285" t="s">
        <v>253</v>
      </c>
      <c r="I52" s="286" t="s">
        <v>254</v>
      </c>
      <c r="J52" s="312">
        <f aca="true" t="shared" si="6" ref="J52:O52">J53+J54</f>
        <v>0</v>
      </c>
      <c r="K52" s="132">
        <f t="shared" si="6"/>
        <v>0</v>
      </c>
      <c r="L52" s="132">
        <f t="shared" si="6"/>
        <v>0</v>
      </c>
      <c r="M52" s="132">
        <f t="shared" si="6"/>
        <v>0</v>
      </c>
      <c r="N52" s="124">
        <f t="shared" si="6"/>
        <v>0</v>
      </c>
      <c r="O52" s="132">
        <f t="shared" si="6"/>
        <v>0</v>
      </c>
    </row>
    <row r="53" spans="1:15" ht="12.75">
      <c r="A53" s="3"/>
      <c r="B53" s="16"/>
      <c r="C53" s="16">
        <v>1</v>
      </c>
      <c r="D53" s="14" t="s">
        <v>173</v>
      </c>
      <c r="E53" s="8" t="s">
        <v>119</v>
      </c>
      <c r="F53" s="8" t="s">
        <v>95</v>
      </c>
      <c r="G53" s="8" t="s">
        <v>119</v>
      </c>
      <c r="H53" s="8">
        <v>100</v>
      </c>
      <c r="I53" s="11" t="s">
        <v>95</v>
      </c>
      <c r="J53" s="313"/>
      <c r="K53" s="127"/>
      <c r="L53" s="122"/>
      <c r="M53" s="122"/>
      <c r="N53" s="125">
        <f>H53*$J53/1000000</f>
        <v>0</v>
      </c>
      <c r="O53" s="122"/>
    </row>
    <row r="54" spans="1:15" ht="12.75">
      <c r="A54" s="3"/>
      <c r="B54" s="40"/>
      <c r="C54" s="40">
        <v>2</v>
      </c>
      <c r="D54" s="56" t="s">
        <v>174</v>
      </c>
      <c r="E54" s="42" t="s">
        <v>119</v>
      </c>
      <c r="F54" s="42" t="s">
        <v>95</v>
      </c>
      <c r="G54" s="42" t="s">
        <v>119</v>
      </c>
      <c r="H54" s="42">
        <v>0.1</v>
      </c>
      <c r="I54" s="43" t="s">
        <v>95</v>
      </c>
      <c r="J54" s="314"/>
      <c r="K54" s="133"/>
      <c r="L54" s="134"/>
      <c r="M54" s="134"/>
      <c r="N54" s="131">
        <f>H54*$J54/1000000</f>
        <v>0</v>
      </c>
      <c r="O54" s="134"/>
    </row>
    <row r="55" spans="1:15" ht="12.75">
      <c r="A55" s="3"/>
      <c r="B55" s="20" t="s">
        <v>31</v>
      </c>
      <c r="C55" s="20"/>
      <c r="D55" s="21" t="s">
        <v>50</v>
      </c>
      <c r="E55" s="285" t="s">
        <v>25</v>
      </c>
      <c r="F55" s="285" t="s">
        <v>0</v>
      </c>
      <c r="G55" s="285" t="s">
        <v>137</v>
      </c>
      <c r="H55" s="285" t="s">
        <v>253</v>
      </c>
      <c r="I55" s="286" t="s">
        <v>254</v>
      </c>
      <c r="J55" s="312">
        <f aca="true" t="shared" si="7" ref="J55:O55">J56+J57</f>
        <v>0</v>
      </c>
      <c r="K55" s="132">
        <f t="shared" si="7"/>
        <v>0</v>
      </c>
      <c r="L55" s="132">
        <f t="shared" si="7"/>
        <v>0</v>
      </c>
      <c r="M55" s="132">
        <f t="shared" si="7"/>
        <v>0</v>
      </c>
      <c r="N55" s="124">
        <f t="shared" si="7"/>
        <v>0</v>
      </c>
      <c r="O55" s="132">
        <f t="shared" si="7"/>
        <v>0</v>
      </c>
    </row>
    <row r="56" spans="1:15" ht="12.75">
      <c r="A56" s="3"/>
      <c r="B56" s="16"/>
      <c r="C56" s="16">
        <v>1</v>
      </c>
      <c r="D56" s="8" t="s">
        <v>173</v>
      </c>
      <c r="E56" s="8" t="s">
        <v>119</v>
      </c>
      <c r="F56" s="8" t="s">
        <v>95</v>
      </c>
      <c r="G56" s="8" t="s">
        <v>119</v>
      </c>
      <c r="H56" s="36">
        <v>1000</v>
      </c>
      <c r="I56" s="11" t="s">
        <v>95</v>
      </c>
      <c r="J56" s="313"/>
      <c r="K56" s="125"/>
      <c r="L56" s="122"/>
      <c r="M56" s="122"/>
      <c r="N56" s="125">
        <f>H56*$J56/1000000</f>
        <v>0</v>
      </c>
      <c r="O56" s="122"/>
    </row>
    <row r="57" spans="1:15" ht="13.5" thickBot="1">
      <c r="A57" s="3"/>
      <c r="B57" s="16"/>
      <c r="C57" s="16">
        <v>2</v>
      </c>
      <c r="D57" s="8" t="s">
        <v>174</v>
      </c>
      <c r="E57" s="8" t="s">
        <v>119</v>
      </c>
      <c r="F57" s="8" t="s">
        <v>95</v>
      </c>
      <c r="G57" s="8" t="s">
        <v>119</v>
      </c>
      <c r="H57" s="36">
        <v>10</v>
      </c>
      <c r="I57" s="11" t="s">
        <v>95</v>
      </c>
      <c r="J57" s="313"/>
      <c r="K57" s="125"/>
      <c r="L57" s="122"/>
      <c r="M57" s="122"/>
      <c r="N57" s="125">
        <f>H57*$J57/1000000</f>
        <v>0</v>
      </c>
      <c r="O57" s="122"/>
    </row>
    <row r="58" spans="1:15" ht="13.5" thickBot="1">
      <c r="A58" s="135">
        <v>7</v>
      </c>
      <c r="B58" s="136"/>
      <c r="C58" s="136"/>
      <c r="D58" s="137" t="s">
        <v>277</v>
      </c>
      <c r="E58" s="137"/>
      <c r="F58" s="137"/>
      <c r="G58" s="137"/>
      <c r="H58" s="137"/>
      <c r="I58" s="138"/>
      <c r="J58" s="320"/>
      <c r="K58" s="248">
        <f>K5+K14+K21+K25+K30+K35+K40+K45+K50+K52+K55</f>
        <v>0</v>
      </c>
      <c r="L58" s="249">
        <f>L5+L14+L21+L25+L30+L35+L40+L45+L50+L52+L55</f>
        <v>0</v>
      </c>
      <c r="M58" s="137">
        <f>M5+M14+M21+M25+M30+M35+M40+M45+M50+M52+M55</f>
        <v>0</v>
      </c>
      <c r="N58" s="249">
        <f>N5+N14+N21+N25+N30+N35+N40+N45+N50+N52+N55</f>
        <v>0</v>
      </c>
      <c r="O58" s="249">
        <f>O5+O14+O21+O25+O30+O35+O40+O45+O50+O52+O55</f>
        <v>0</v>
      </c>
    </row>
  </sheetData>
  <mergeCells count="8">
    <mergeCell ref="E1:I1"/>
    <mergeCell ref="E8:F8"/>
    <mergeCell ref="H9:I9"/>
    <mergeCell ref="G8:I8"/>
    <mergeCell ref="H10:I10"/>
    <mergeCell ref="H11:I11"/>
    <mergeCell ref="H12:I12"/>
    <mergeCell ref="H13:I13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workbookViewId="0" topLeftCell="B1">
      <selection activeCell="A1" sqref="A1:O22"/>
    </sheetView>
  </sheetViews>
  <sheetFormatPr defaultColWidth="9.33203125" defaultRowHeight="12.75"/>
  <cols>
    <col min="1" max="1" width="6.83203125" style="0" bestFit="1" customWidth="1"/>
    <col min="2" max="2" width="7.83203125" style="1" bestFit="1" customWidth="1"/>
    <col min="3" max="3" width="6.16015625" style="1" bestFit="1" customWidth="1"/>
    <col min="4" max="4" width="36.83203125" style="0" bestFit="1" customWidth="1"/>
    <col min="5" max="5" width="5.83203125" style="0" customWidth="1"/>
    <col min="6" max="6" width="6.66015625" style="0" bestFit="1" customWidth="1"/>
    <col min="7" max="7" width="5.66015625" style="0" bestFit="1" customWidth="1"/>
    <col min="8" max="8" width="8.33203125" style="0" bestFit="1" customWidth="1"/>
    <col min="10" max="10" width="11.16015625" style="0" bestFit="1" customWidth="1"/>
    <col min="11" max="15" width="16.16015625" style="0" bestFit="1" customWidth="1"/>
  </cols>
  <sheetData>
    <row r="1" spans="1:15" ht="13.5" thickBot="1">
      <c r="A1" s="2"/>
      <c r="B1" s="15"/>
      <c r="C1" s="15"/>
      <c r="D1" s="6" t="s">
        <v>21</v>
      </c>
      <c r="E1" s="351" t="s">
        <v>77</v>
      </c>
      <c r="F1" s="344"/>
      <c r="G1" s="344"/>
      <c r="H1" s="344"/>
      <c r="I1" s="344"/>
      <c r="J1" s="166" t="s">
        <v>189</v>
      </c>
      <c r="K1" s="159" t="s">
        <v>191</v>
      </c>
      <c r="L1" s="159" t="s">
        <v>191</v>
      </c>
      <c r="M1" s="159" t="s">
        <v>191</v>
      </c>
      <c r="N1" s="159" t="s">
        <v>191</v>
      </c>
      <c r="O1" s="159" t="s">
        <v>191</v>
      </c>
    </row>
    <row r="2" spans="1:15" ht="13.5" thickBot="1">
      <c r="A2" s="22" t="s">
        <v>19</v>
      </c>
      <c r="B2" s="9" t="s">
        <v>20</v>
      </c>
      <c r="C2" s="9" t="s">
        <v>279</v>
      </c>
      <c r="D2" s="23"/>
      <c r="E2" s="13" t="s">
        <v>25</v>
      </c>
      <c r="F2" s="13" t="s">
        <v>0</v>
      </c>
      <c r="G2" s="13" t="s">
        <v>137</v>
      </c>
      <c r="H2" s="13" t="s">
        <v>253</v>
      </c>
      <c r="I2" s="10" t="s">
        <v>254</v>
      </c>
      <c r="J2" s="167" t="s">
        <v>190</v>
      </c>
      <c r="K2" s="160" t="s">
        <v>192</v>
      </c>
      <c r="L2" s="160" t="s">
        <v>192</v>
      </c>
      <c r="M2" s="160" t="s">
        <v>192</v>
      </c>
      <c r="N2" s="160" t="s">
        <v>192</v>
      </c>
      <c r="O2" s="160" t="s">
        <v>192</v>
      </c>
    </row>
    <row r="3" spans="1:15" s="24" customFormat="1" ht="13.5" thickBot="1">
      <c r="A3" s="59">
        <v>8</v>
      </c>
      <c r="B3" s="61"/>
      <c r="C3" s="61"/>
      <c r="D3" s="62" t="s">
        <v>15</v>
      </c>
      <c r="E3" s="62"/>
      <c r="F3" s="62"/>
      <c r="G3" s="62"/>
      <c r="H3" s="62"/>
      <c r="I3" s="62"/>
      <c r="J3" s="168"/>
      <c r="K3" s="161" t="s">
        <v>25</v>
      </c>
      <c r="L3" s="161" t="s">
        <v>0</v>
      </c>
      <c r="M3" s="161" t="s">
        <v>137</v>
      </c>
      <c r="N3" s="161" t="s">
        <v>253</v>
      </c>
      <c r="O3" s="194" t="s">
        <v>254</v>
      </c>
    </row>
    <row r="4" spans="1:15" ht="12.75">
      <c r="A4" s="3"/>
      <c r="B4" s="20" t="s">
        <v>26</v>
      </c>
      <c r="C4" s="20"/>
      <c r="D4" s="21" t="s">
        <v>51</v>
      </c>
      <c r="E4" s="8"/>
      <c r="F4" s="8"/>
      <c r="G4" s="8"/>
      <c r="H4" s="8"/>
      <c r="I4" s="8"/>
      <c r="J4" s="296">
        <f aca="true" t="shared" si="0" ref="J4:O4">J5+J6+J7</f>
        <v>0</v>
      </c>
      <c r="K4" s="244">
        <f t="shared" si="0"/>
        <v>0</v>
      </c>
      <c r="L4" s="162">
        <f t="shared" si="0"/>
        <v>0</v>
      </c>
      <c r="M4" s="162">
        <f t="shared" si="0"/>
        <v>0</v>
      </c>
      <c r="N4" s="244">
        <f t="shared" si="0"/>
        <v>0</v>
      </c>
      <c r="O4" s="162">
        <f t="shared" si="0"/>
        <v>0</v>
      </c>
    </row>
    <row r="5" spans="1:15" ht="12.75">
      <c r="A5" s="3"/>
      <c r="B5" s="16"/>
      <c r="C5" s="16">
        <v>1</v>
      </c>
      <c r="D5" s="8" t="s">
        <v>203</v>
      </c>
      <c r="E5" s="8">
        <v>0.007</v>
      </c>
      <c r="F5" s="8" t="s">
        <v>119</v>
      </c>
      <c r="G5" s="8" t="s">
        <v>95</v>
      </c>
      <c r="H5" s="8">
        <v>0.1</v>
      </c>
      <c r="I5" s="8" t="s">
        <v>95</v>
      </c>
      <c r="J5" s="303"/>
      <c r="K5" s="242">
        <f>E5*$J5/1000000</f>
        <v>0</v>
      </c>
      <c r="L5" s="213"/>
      <c r="M5" s="213"/>
      <c r="N5" s="242">
        <f>H5*$J5/1000000</f>
        <v>0</v>
      </c>
      <c r="O5" s="213"/>
    </row>
    <row r="6" spans="1:15" ht="12.75">
      <c r="A6" s="3"/>
      <c r="B6" s="16"/>
      <c r="C6" s="16">
        <v>2</v>
      </c>
      <c r="D6" s="8" t="s">
        <v>204</v>
      </c>
      <c r="E6" s="8">
        <v>0.1</v>
      </c>
      <c r="F6" s="8" t="s">
        <v>119</v>
      </c>
      <c r="G6" s="8" t="s">
        <v>95</v>
      </c>
      <c r="H6" s="8">
        <v>0.1</v>
      </c>
      <c r="I6" s="8" t="s">
        <v>95</v>
      </c>
      <c r="J6" s="303"/>
      <c r="K6" s="242">
        <f>E6*$J6/1000000</f>
        <v>0</v>
      </c>
      <c r="L6" s="213"/>
      <c r="M6" s="213"/>
      <c r="N6" s="242">
        <f>H6*$J6/1000000</f>
        <v>0</v>
      </c>
      <c r="O6" s="213"/>
    </row>
    <row r="7" spans="1:15" ht="12.75">
      <c r="A7" s="3"/>
      <c r="B7" s="44"/>
      <c r="C7" s="44">
        <v>3</v>
      </c>
      <c r="D7" s="56" t="s">
        <v>205</v>
      </c>
      <c r="E7" s="56">
        <v>10</v>
      </c>
      <c r="F7" s="56" t="s">
        <v>119</v>
      </c>
      <c r="G7" s="56" t="s">
        <v>95</v>
      </c>
      <c r="H7" s="56">
        <v>0.5</v>
      </c>
      <c r="I7" s="42" t="s">
        <v>95</v>
      </c>
      <c r="J7" s="304"/>
      <c r="K7" s="243">
        <f>E7*$J7/1000000</f>
        <v>0</v>
      </c>
      <c r="L7" s="214"/>
      <c r="M7" s="214"/>
      <c r="N7" s="243">
        <f>H7*$J7/1000000</f>
        <v>0</v>
      </c>
      <c r="O7" s="214"/>
    </row>
    <row r="8" spans="1:15" ht="12.75">
      <c r="A8" s="3"/>
      <c r="B8" s="20" t="s">
        <v>27</v>
      </c>
      <c r="C8" s="20"/>
      <c r="D8" s="21" t="s">
        <v>284</v>
      </c>
      <c r="E8" s="8"/>
      <c r="F8" s="8"/>
      <c r="G8" s="8"/>
      <c r="H8" s="8"/>
      <c r="I8" s="8"/>
      <c r="J8" s="296">
        <f>J9+J10+J11</f>
        <v>0</v>
      </c>
      <c r="K8" s="244">
        <f>K9+K10+K11</f>
        <v>0</v>
      </c>
      <c r="L8" s="244">
        <f>L9+L10+L11</f>
        <v>0</v>
      </c>
      <c r="M8" s="328">
        <f>M9+M10+M11</f>
        <v>0</v>
      </c>
      <c r="N8" s="244"/>
      <c r="O8" s="244">
        <f>O9+O10+O11</f>
        <v>0</v>
      </c>
    </row>
    <row r="9" spans="1:15" ht="12.75">
      <c r="A9" s="3"/>
      <c r="B9" s="16"/>
      <c r="C9" s="16">
        <v>1</v>
      </c>
      <c r="D9" s="8" t="s">
        <v>206</v>
      </c>
      <c r="E9" s="8">
        <v>90</v>
      </c>
      <c r="F9" s="8" t="s">
        <v>119</v>
      </c>
      <c r="G9" s="8" t="s">
        <v>95</v>
      </c>
      <c r="H9" s="8" t="s">
        <v>119</v>
      </c>
      <c r="I9" s="8">
        <v>2.5</v>
      </c>
      <c r="J9" s="303"/>
      <c r="K9" s="242">
        <f>E9*$J9/1000000</f>
        <v>0</v>
      </c>
      <c r="L9" s="213"/>
      <c r="M9" s="213"/>
      <c r="N9" s="163"/>
      <c r="O9" s="242">
        <f>I9*$J9/1000000</f>
        <v>0</v>
      </c>
    </row>
    <row r="10" spans="1:15" ht="12.75">
      <c r="A10" s="3"/>
      <c r="B10" s="16"/>
      <c r="C10" s="16">
        <v>2</v>
      </c>
      <c r="D10" s="8" t="s">
        <v>207</v>
      </c>
      <c r="E10" s="8">
        <v>10</v>
      </c>
      <c r="F10" s="8" t="s">
        <v>119</v>
      </c>
      <c r="G10" s="8" t="s">
        <v>95</v>
      </c>
      <c r="H10" s="8" t="s">
        <v>119</v>
      </c>
      <c r="I10" s="8">
        <v>2.5</v>
      </c>
      <c r="J10" s="305"/>
      <c r="K10" s="242">
        <f>E10*$J10/1000000</f>
        <v>0</v>
      </c>
      <c r="L10" s="213"/>
      <c r="M10" s="213"/>
      <c r="N10" s="163"/>
      <c r="O10" s="242">
        <f>I10*$J10/1000000</f>
        <v>0</v>
      </c>
    </row>
    <row r="11" spans="1:15" ht="12.75">
      <c r="A11" s="3"/>
      <c r="B11" s="44"/>
      <c r="C11" s="44">
        <v>3</v>
      </c>
      <c r="D11" s="56" t="s">
        <v>208</v>
      </c>
      <c r="E11" s="56">
        <v>0.4</v>
      </c>
      <c r="F11" s="56" t="s">
        <v>119</v>
      </c>
      <c r="G11" s="56" t="s">
        <v>95</v>
      </c>
      <c r="H11" s="8" t="s">
        <v>119</v>
      </c>
      <c r="I11" s="42">
        <v>2.5</v>
      </c>
      <c r="J11" s="306"/>
      <c r="K11" s="243">
        <f>E11*$J11/1000000</f>
        <v>0</v>
      </c>
      <c r="L11" s="214"/>
      <c r="M11" s="214"/>
      <c r="N11" s="164"/>
      <c r="O11" s="243">
        <f>I11*$J11/1000000</f>
        <v>0</v>
      </c>
    </row>
    <row r="12" spans="1:15" ht="12.75">
      <c r="A12" s="3"/>
      <c r="B12" s="20" t="s">
        <v>28</v>
      </c>
      <c r="C12" s="20"/>
      <c r="D12" s="21" t="s">
        <v>52</v>
      </c>
      <c r="E12" s="8"/>
      <c r="F12" s="8"/>
      <c r="G12" s="8"/>
      <c r="H12" s="8"/>
      <c r="I12" s="8"/>
      <c r="J12" s="296">
        <f aca="true" t="shared" si="1" ref="J12:O12">J13+J14+J15</f>
        <v>0</v>
      </c>
      <c r="K12" s="244">
        <f t="shared" si="1"/>
        <v>0</v>
      </c>
      <c r="L12" s="162">
        <f t="shared" si="1"/>
        <v>0</v>
      </c>
      <c r="M12" s="162">
        <f t="shared" si="1"/>
        <v>0</v>
      </c>
      <c r="N12" s="162">
        <f t="shared" si="1"/>
        <v>0</v>
      </c>
      <c r="O12" s="162">
        <f t="shared" si="1"/>
        <v>0</v>
      </c>
    </row>
    <row r="13" spans="1:15" ht="12.75">
      <c r="A13" s="3"/>
      <c r="B13" s="16"/>
      <c r="C13" s="16">
        <v>1</v>
      </c>
      <c r="D13" s="8" t="s">
        <v>211</v>
      </c>
      <c r="E13" s="8">
        <v>50</v>
      </c>
      <c r="F13" s="8" t="s">
        <v>119</v>
      </c>
      <c r="G13" s="8" t="s">
        <v>95</v>
      </c>
      <c r="H13" s="8" t="s">
        <v>95</v>
      </c>
      <c r="I13" s="16" t="s">
        <v>212</v>
      </c>
      <c r="J13" s="305"/>
      <c r="K13" s="242">
        <f>E13*$J13/1000000</f>
        <v>0</v>
      </c>
      <c r="L13" s="213"/>
      <c r="M13" s="213"/>
      <c r="N13" s="163"/>
      <c r="O13" s="213"/>
    </row>
    <row r="14" spans="1:15" ht="12.75">
      <c r="A14" s="3"/>
      <c r="B14" s="16"/>
      <c r="C14" s="16">
        <v>2</v>
      </c>
      <c r="D14" s="8" t="s">
        <v>209</v>
      </c>
      <c r="E14" s="8">
        <v>6</v>
      </c>
      <c r="F14" s="8" t="s">
        <v>119</v>
      </c>
      <c r="G14" s="8" t="s">
        <v>95</v>
      </c>
      <c r="H14" s="8" t="s">
        <v>95</v>
      </c>
      <c r="I14" s="16" t="s">
        <v>213</v>
      </c>
      <c r="J14" s="305"/>
      <c r="K14" s="242">
        <f>E14*$J14/1000000</f>
        <v>0</v>
      </c>
      <c r="L14" s="213"/>
      <c r="M14" s="213"/>
      <c r="N14" s="163"/>
      <c r="O14" s="213"/>
    </row>
    <row r="15" spans="1:15" ht="12.75">
      <c r="A15" s="3"/>
      <c r="B15" s="44"/>
      <c r="C15" s="44">
        <v>3</v>
      </c>
      <c r="D15" s="56" t="s">
        <v>210</v>
      </c>
      <c r="E15" s="56">
        <v>0.6</v>
      </c>
      <c r="F15" s="56" t="s">
        <v>119</v>
      </c>
      <c r="G15" s="56" t="s">
        <v>95</v>
      </c>
      <c r="H15" s="56" t="s">
        <v>95</v>
      </c>
      <c r="I15" s="40" t="s">
        <v>214</v>
      </c>
      <c r="J15" s="306"/>
      <c r="K15" s="243">
        <f>E15*$J15/1000000</f>
        <v>0</v>
      </c>
      <c r="L15" s="214"/>
      <c r="M15" s="214"/>
      <c r="N15" s="164"/>
      <c r="O15" s="214"/>
    </row>
    <row r="16" spans="1:15" ht="12.75">
      <c r="A16" s="3"/>
      <c r="B16" s="20" t="s">
        <v>29</v>
      </c>
      <c r="C16" s="20"/>
      <c r="D16" s="21" t="s">
        <v>16</v>
      </c>
      <c r="E16" s="8"/>
      <c r="F16" s="8"/>
      <c r="G16" s="8"/>
      <c r="H16" s="8"/>
      <c r="I16" s="115"/>
      <c r="J16" s="296">
        <f aca="true" t="shared" si="2" ref="J16:O16">J17+J18</f>
        <v>0</v>
      </c>
      <c r="K16" s="162">
        <f t="shared" si="2"/>
        <v>0</v>
      </c>
      <c r="L16" s="162">
        <f t="shared" si="2"/>
        <v>0</v>
      </c>
      <c r="M16" s="162">
        <f t="shared" si="2"/>
        <v>0</v>
      </c>
      <c r="N16" s="162">
        <f t="shared" si="2"/>
        <v>0</v>
      </c>
      <c r="O16" s="244">
        <f t="shared" si="2"/>
        <v>0</v>
      </c>
    </row>
    <row r="17" spans="1:15" ht="12.75">
      <c r="A17" s="3"/>
      <c r="B17" s="16"/>
      <c r="C17" s="16">
        <v>1</v>
      </c>
      <c r="D17" s="8" t="s">
        <v>215</v>
      </c>
      <c r="E17" s="8" t="s">
        <v>119</v>
      </c>
      <c r="F17" s="8" t="s">
        <v>119</v>
      </c>
      <c r="G17" s="8" t="s">
        <v>119</v>
      </c>
      <c r="H17" s="8" t="s">
        <v>119</v>
      </c>
      <c r="I17" s="36">
        <v>3000</v>
      </c>
      <c r="J17" s="305"/>
      <c r="K17" s="213"/>
      <c r="L17" s="213"/>
      <c r="M17" s="213"/>
      <c r="N17" s="163"/>
      <c r="O17" s="242">
        <f>I17*$J17/1000000</f>
        <v>0</v>
      </c>
    </row>
    <row r="18" spans="1:15" ht="12.75">
      <c r="A18" s="3"/>
      <c r="B18" s="40"/>
      <c r="C18" s="40">
        <v>2</v>
      </c>
      <c r="D18" s="42" t="s">
        <v>216</v>
      </c>
      <c r="E18" s="42" t="s">
        <v>119</v>
      </c>
      <c r="F18" s="42" t="s">
        <v>119</v>
      </c>
      <c r="G18" s="42" t="s">
        <v>119</v>
      </c>
      <c r="H18" s="42" t="s">
        <v>119</v>
      </c>
      <c r="I18" s="42">
        <v>50</v>
      </c>
      <c r="J18" s="306"/>
      <c r="K18" s="214"/>
      <c r="L18" s="214"/>
      <c r="M18" s="214"/>
      <c r="N18" s="164"/>
      <c r="O18" s="243">
        <f>I18*$J18/1000000</f>
        <v>0</v>
      </c>
    </row>
    <row r="19" spans="1:15" ht="12.75">
      <c r="A19" s="3"/>
      <c r="B19" s="20" t="s">
        <v>31</v>
      </c>
      <c r="C19" s="20"/>
      <c r="D19" s="21" t="s">
        <v>217</v>
      </c>
      <c r="E19" s="8"/>
      <c r="F19" s="8"/>
      <c r="G19" s="8"/>
      <c r="H19" s="8"/>
      <c r="I19" s="8"/>
      <c r="J19" s="296">
        <f aca="true" t="shared" si="3" ref="J19:O19">J20+J21</f>
        <v>0</v>
      </c>
      <c r="K19" s="244">
        <f t="shared" si="3"/>
        <v>0</v>
      </c>
      <c r="L19" s="162">
        <f t="shared" si="3"/>
        <v>0</v>
      </c>
      <c r="M19" s="162">
        <f t="shared" si="3"/>
        <v>0</v>
      </c>
      <c r="N19" s="162">
        <f t="shared" si="3"/>
        <v>0</v>
      </c>
      <c r="O19" s="162">
        <f t="shared" si="3"/>
        <v>0</v>
      </c>
    </row>
    <row r="20" spans="1:15" ht="12.75">
      <c r="A20" s="3"/>
      <c r="B20" s="16"/>
      <c r="C20" s="16">
        <v>1</v>
      </c>
      <c r="D20" s="8" t="s">
        <v>219</v>
      </c>
      <c r="E20" s="8">
        <v>0.3</v>
      </c>
      <c r="F20" s="8" t="s">
        <v>119</v>
      </c>
      <c r="G20" s="8" t="s">
        <v>119</v>
      </c>
      <c r="H20" s="8" t="s">
        <v>119</v>
      </c>
      <c r="I20" s="8" t="s">
        <v>119</v>
      </c>
      <c r="J20" s="305"/>
      <c r="K20" s="242">
        <f>E20*$J20/1000000</f>
        <v>0</v>
      </c>
      <c r="L20" s="213"/>
      <c r="M20" s="213"/>
      <c r="N20" s="163"/>
      <c r="O20" s="213"/>
    </row>
    <row r="21" spans="1:15" ht="13.5" thickBot="1">
      <c r="A21" s="4"/>
      <c r="B21" s="10"/>
      <c r="C21" s="13">
        <v>2</v>
      </c>
      <c r="D21" s="18" t="s">
        <v>218</v>
      </c>
      <c r="E21" s="18">
        <v>0.1</v>
      </c>
      <c r="F21" s="18" t="s">
        <v>220</v>
      </c>
      <c r="G21" s="18" t="s">
        <v>119</v>
      </c>
      <c r="H21" s="18" t="s">
        <v>119</v>
      </c>
      <c r="I21" s="7" t="s">
        <v>119</v>
      </c>
      <c r="J21" s="309"/>
      <c r="K21" s="245">
        <f>E21*$J21/1000000</f>
        <v>0</v>
      </c>
      <c r="L21" s="215"/>
      <c r="M21" s="215"/>
      <c r="N21" s="165"/>
      <c r="O21" s="215"/>
    </row>
    <row r="22" spans="1:15" ht="13.5" thickBot="1">
      <c r="A22" s="216">
        <v>8</v>
      </c>
      <c r="B22" s="217"/>
      <c r="C22" s="217"/>
      <c r="D22" s="218" t="s">
        <v>15</v>
      </c>
      <c r="E22" s="218"/>
      <c r="F22" s="218"/>
      <c r="G22" s="218"/>
      <c r="H22" s="218"/>
      <c r="I22" s="218"/>
      <c r="J22" s="307">
        <f aca="true" t="shared" si="4" ref="J22:O22">J4+J8+J12+J16+J19</f>
        <v>0</v>
      </c>
      <c r="K22" s="246">
        <f t="shared" si="4"/>
        <v>0</v>
      </c>
      <c r="L22" s="219">
        <f t="shared" si="4"/>
        <v>0</v>
      </c>
      <c r="M22" s="219">
        <f t="shared" si="4"/>
        <v>0</v>
      </c>
      <c r="N22" s="246">
        <f t="shared" si="4"/>
        <v>0</v>
      </c>
      <c r="O22" s="246">
        <f t="shared" si="4"/>
        <v>0</v>
      </c>
    </row>
  </sheetData>
  <mergeCells count="1">
    <mergeCell ref="E1:I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Heidelore Fiedler</dc:creator>
  <cp:keywords/>
  <dc:description/>
  <cp:lastModifiedBy>Andrew Isaac</cp:lastModifiedBy>
  <cp:lastPrinted>2001-03-13T14:07:24Z</cp:lastPrinted>
  <dcterms:created xsi:type="dcterms:W3CDTF">2000-01-21T13:11:08Z</dcterms:created>
  <dcterms:modified xsi:type="dcterms:W3CDTF">2001-03-13T14:08:08Z</dcterms:modified>
  <cp:category/>
  <cp:version/>
  <cp:contentType/>
  <cp:contentStatus/>
</cp:coreProperties>
</file>